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ostrane\Desktop\"/>
    </mc:Choice>
  </mc:AlternateContent>
  <bookViews>
    <workbookView xWindow="120" yWindow="360" windowWidth="23715" windowHeight="12090" activeTab="3"/>
  </bookViews>
  <sheets>
    <sheet name="BfR" sheetId="8" r:id="rId1"/>
    <sheet name="Document History" sheetId="9" r:id="rId2"/>
    <sheet name="Read me" sheetId="4" r:id="rId3"/>
    <sheet name="Calc1_Surface treatment" sheetId="11" r:id="rId4"/>
    <sheet name="Calc2_Dishwashing" sheetId="14" r:id="rId5"/>
    <sheet name="Calc3_Airspace treatment" sheetId="12" r:id="rId6"/>
    <sheet name="Calc4_Drinking water disinf" sheetId="13" r:id="rId7"/>
    <sheet name="Calc5_Water containers" sheetId="15" r:id="rId8"/>
    <sheet name="Overview Parameters" sheetId="2" r:id="rId9"/>
    <sheet name="Examples" sheetId="7" r:id="rId10"/>
  </sheets>
  <definedNames>
    <definedName name="_xlnm.Print_Area" localSheetId="0">BfR!$A$1:$A$2</definedName>
    <definedName name="_xlnm.Print_Area" localSheetId="3">'Calc1_Surface treatment'!$A$1:$H$36</definedName>
    <definedName name="_xlnm.Print_Area" localSheetId="4">Calc2_Dishwashing!$A$1:$H$36</definedName>
    <definedName name="_xlnm.Print_Area" localSheetId="5">'Calc3_Airspace treatment'!$A$1:$H$38</definedName>
    <definedName name="_xlnm.Print_Area" localSheetId="6">'Calc4_Drinking water disinf'!$A$1:$H$48</definedName>
    <definedName name="_xlnm.Print_Area" localSheetId="7">'Calc5_Water containers'!$A$1:$H$86</definedName>
    <definedName name="_xlnm.Print_Area" localSheetId="1">'Document History'!$A$1:$C$10</definedName>
    <definedName name="_xlnm.Print_Area" localSheetId="9">Examples!$A$1:$H$224</definedName>
    <definedName name="_xlnm.Print_Area" localSheetId="8">'Overview Parameters'!$A$1:$E$28</definedName>
    <definedName name="_xlnm.Print_Area" localSheetId="2">'Read me'!$A$1:$A$24</definedName>
  </definedNames>
  <calcPr calcId="162913" calcMode="manual"/>
</workbook>
</file>

<file path=xl/calcChain.xml><?xml version="1.0" encoding="utf-8"?>
<calcChain xmlns="http://schemas.openxmlformats.org/spreadsheetml/2006/main">
  <c r="C19" i="11" l="1"/>
  <c r="C70" i="15" l="1"/>
  <c r="C46" i="15"/>
  <c r="C22" i="13"/>
  <c r="C21" i="12"/>
  <c r="C22" i="14"/>
  <c r="C188" i="7" l="1"/>
  <c r="C182" i="7"/>
  <c r="C195" i="7" s="1"/>
  <c r="D195" i="7" l="1"/>
  <c r="F195" i="7"/>
  <c r="C197" i="7"/>
  <c r="C196" i="7"/>
  <c r="C76" i="15"/>
  <c r="D84" i="15" l="1"/>
  <c r="F84" i="15"/>
  <c r="F196" i="7"/>
  <c r="F197" i="7"/>
  <c r="D196" i="7"/>
  <c r="D197" i="7"/>
  <c r="C84" i="15"/>
  <c r="F32" i="14"/>
  <c r="C56" i="15"/>
  <c r="C20" i="15"/>
  <c r="F32" i="15" s="1"/>
  <c r="C26" i="12"/>
  <c r="E37" i="12" s="1"/>
  <c r="E38" i="12" s="1"/>
  <c r="C32" i="11"/>
  <c r="C33" i="11" s="1"/>
  <c r="F31" i="7"/>
  <c r="F32" i="7" s="1"/>
  <c r="E31" i="7"/>
  <c r="E32" i="7" s="1"/>
  <c r="D31" i="7"/>
  <c r="D32" i="7" s="1"/>
  <c r="C31" i="7"/>
  <c r="C32" i="7" s="1"/>
  <c r="F29" i="7"/>
  <c r="E29" i="7"/>
  <c r="D29" i="7"/>
  <c r="C29" i="7"/>
  <c r="C45" i="13" l="1"/>
  <c r="C46" i="13" s="1"/>
  <c r="C42" i="13"/>
  <c r="C43" i="13" s="1"/>
  <c r="F45" i="13"/>
  <c r="F46" i="13" s="1"/>
  <c r="F42" i="13"/>
  <c r="F43" i="13" s="1"/>
  <c r="E45" i="13"/>
  <c r="E46" i="13" s="1"/>
  <c r="E42" i="13"/>
  <c r="E43" i="13" s="1"/>
  <c r="D45" i="13"/>
  <c r="D46" i="13" s="1"/>
  <c r="D42" i="13"/>
  <c r="D43" i="13" s="1"/>
  <c r="D31" i="13"/>
  <c r="D33" i="13" s="1"/>
  <c r="C85" i="15"/>
  <c r="C32" i="15"/>
  <c r="C33" i="15" s="1"/>
  <c r="D32" i="15"/>
  <c r="D33" i="15" s="1"/>
  <c r="F56" i="15"/>
  <c r="F58" i="15" s="1"/>
  <c r="D56" i="15"/>
  <c r="D57" i="15" s="1"/>
  <c r="D32" i="14"/>
  <c r="D34" i="14" s="1"/>
  <c r="E32" i="14"/>
  <c r="E34" i="14" s="1"/>
  <c r="F34" i="14"/>
  <c r="F33" i="14"/>
  <c r="C32" i="14"/>
  <c r="E33" i="14"/>
  <c r="F34" i="15"/>
  <c r="F33" i="15"/>
  <c r="C58" i="15"/>
  <c r="C57" i="15"/>
  <c r="C31" i="13"/>
  <c r="F31" i="13"/>
  <c r="F37" i="12"/>
  <c r="F38" i="12" s="1"/>
  <c r="C35" i="12"/>
  <c r="C36" i="12" s="1"/>
  <c r="C37" i="12"/>
  <c r="C38" i="12" s="1"/>
  <c r="F35" i="12"/>
  <c r="F36" i="12" s="1"/>
  <c r="D35" i="12"/>
  <c r="D36" i="12" s="1"/>
  <c r="D37" i="12"/>
  <c r="D38" i="12" s="1"/>
  <c r="E35" i="12"/>
  <c r="E36" i="12" s="1"/>
  <c r="E30" i="11"/>
  <c r="E31" i="11" s="1"/>
  <c r="D32" i="11"/>
  <c r="D33" i="11" s="1"/>
  <c r="E32" i="11"/>
  <c r="E33" i="11" s="1"/>
  <c r="D30" i="11"/>
  <c r="D31" i="11" s="1"/>
  <c r="F30" i="11"/>
  <c r="F31" i="11" s="1"/>
  <c r="F32" i="11"/>
  <c r="F33" i="11" s="1"/>
  <c r="C30" i="11"/>
  <c r="C31" i="11" s="1"/>
  <c r="D33" i="14" l="1"/>
  <c r="D32" i="13"/>
  <c r="C34" i="15"/>
  <c r="C86" i="15"/>
  <c r="D34" i="15"/>
  <c r="F86" i="15"/>
  <c r="F85" i="15"/>
  <c r="D85" i="15"/>
  <c r="D86" i="15"/>
  <c r="D58" i="15"/>
  <c r="F57" i="15"/>
  <c r="C34" i="14"/>
  <c r="C33" i="14"/>
  <c r="F32" i="13"/>
  <c r="F33" i="13"/>
  <c r="C33" i="13"/>
  <c r="C32" i="13"/>
  <c r="F55" i="7"/>
  <c r="F56" i="7" s="1"/>
  <c r="E55" i="7"/>
  <c r="E56" i="7" s="1"/>
  <c r="D55" i="7"/>
  <c r="D56" i="7" s="1"/>
  <c r="C55" i="7"/>
  <c r="C56" i="7" s="1"/>
  <c r="F30" i="7"/>
  <c r="E30" i="7"/>
  <c r="D30" i="7"/>
  <c r="C30" i="7"/>
  <c r="D57" i="7" l="1"/>
  <c r="E57" i="7"/>
  <c r="C57" i="7"/>
  <c r="F57" i="7"/>
  <c r="F166" i="7"/>
  <c r="D166" i="7"/>
  <c r="C166" i="7"/>
  <c r="D168" i="7" l="1"/>
  <c r="D167" i="7"/>
  <c r="F168" i="7"/>
  <c r="F167" i="7"/>
  <c r="C168" i="7"/>
  <c r="C167" i="7"/>
  <c r="C76" i="7" l="1"/>
  <c r="C84" i="7" l="1"/>
  <c r="F86" i="7"/>
  <c r="F84" i="7"/>
  <c r="E86" i="7"/>
  <c r="E84" i="7"/>
  <c r="D86" i="7"/>
  <c r="D84" i="7"/>
  <c r="C86" i="7"/>
  <c r="C106" i="7"/>
  <c r="E116" i="7" l="1"/>
  <c r="F116" i="7"/>
  <c r="F117" i="7" s="1"/>
  <c r="F114" i="7"/>
  <c r="F115" i="7" s="1"/>
  <c r="E114" i="7"/>
  <c r="E115" i="7" s="1"/>
  <c r="D116" i="7"/>
  <c r="D117" i="7" s="1"/>
  <c r="D114" i="7"/>
  <c r="D115" i="7" s="1"/>
  <c r="C116" i="7"/>
  <c r="C117" i="7" s="1"/>
  <c r="C114" i="7"/>
  <c r="C115" i="7" s="1"/>
  <c r="E117" i="7"/>
  <c r="F139" i="7"/>
  <c r="D139" i="7"/>
  <c r="C139" i="7"/>
  <c r="D87" i="7"/>
  <c r="F140" i="7" l="1"/>
  <c r="F141" i="7"/>
  <c r="C141" i="7"/>
  <c r="C140" i="7"/>
  <c r="D140" i="7"/>
  <c r="D141" i="7"/>
  <c r="C85" i="7"/>
  <c r="C87" i="7"/>
  <c r="E85" i="7"/>
  <c r="E87" i="7"/>
  <c r="F85" i="7"/>
  <c r="F87" i="7"/>
  <c r="D85" i="7"/>
</calcChain>
</file>

<file path=xl/sharedStrings.xml><?xml version="1.0" encoding="utf-8"?>
<sst xmlns="http://schemas.openxmlformats.org/spreadsheetml/2006/main" count="789" uniqueCount="353">
  <si>
    <t>Scenario: Surface treatment with biocidal product</t>
  </si>
  <si>
    <t>ARfD</t>
  </si>
  <si>
    <t>ADI</t>
  </si>
  <si>
    <t>adult 
(60 kg bw)</t>
  </si>
  <si>
    <t>toddler 
(10 kg bw)</t>
  </si>
  <si>
    <t>infant 
(8 kg bw)</t>
  </si>
  <si>
    <t>Scenario: Airspace treatment with biocidal product</t>
  </si>
  <si>
    <t>Scenario: Disinfectants added to drinking water</t>
  </si>
  <si>
    <t>see below</t>
  </si>
  <si>
    <t>Scenario: Disinfectants used to treat water containers</t>
  </si>
  <si>
    <t>kg</t>
  </si>
  <si>
    <t>mass transfer efficiency</t>
  </si>
  <si>
    <t>m</t>
  </si>
  <si>
    <t>L</t>
  </si>
  <si>
    <r>
      <t>daily water consumption (tap water only): I</t>
    </r>
    <r>
      <rPr>
        <vertAlign val="subscript"/>
        <sz val="10"/>
        <rFont val="Arial"/>
        <family val="2"/>
      </rPr>
      <t>water</t>
    </r>
    <r>
      <rPr>
        <sz val="10"/>
        <rFont val="Arial"/>
        <family val="2"/>
      </rPr>
      <t xml:space="preserve"> (L)</t>
    </r>
  </si>
  <si>
    <t>surface residues</t>
  </si>
  <si>
    <t>Unit</t>
  </si>
  <si>
    <t>Abbreviation</t>
  </si>
  <si>
    <t xml:space="preserve">TF </t>
  </si>
  <si>
    <t xml:space="preserve">consumer exposure </t>
  </si>
  <si>
    <t>refinement factor</t>
  </si>
  <si>
    <t>RF</t>
  </si>
  <si>
    <t>m²</t>
  </si>
  <si>
    <t>body weight</t>
  </si>
  <si>
    <t>bw</t>
  </si>
  <si>
    <t>maximal application rate of biocidal product</t>
  </si>
  <si>
    <t xml:space="preserve">concentration of active substance in biocidal product </t>
  </si>
  <si>
    <t>mg/kg bw/d</t>
  </si>
  <si>
    <t>acute reference dose</t>
  </si>
  <si>
    <t>acceptable daily intake</t>
  </si>
  <si>
    <t>room height</t>
  </si>
  <si>
    <t xml:space="preserve">room volume </t>
  </si>
  <si>
    <t>Remarks</t>
  </si>
  <si>
    <t>active substance specific value</t>
  </si>
  <si>
    <t>biocidal product specific value</t>
  </si>
  <si>
    <t>Name</t>
  </si>
  <si>
    <t>calculated value</t>
  </si>
  <si>
    <t>cm²</t>
  </si>
  <si>
    <t>area of dishes in daily contact with food</t>
  </si>
  <si>
    <t>/</t>
  </si>
  <si>
    <t>Estimation of chronic consumer exposure via food (% ADI)</t>
  </si>
  <si>
    <t>Estimation of acute consumer exposure via food (% ARfD)</t>
  </si>
  <si>
    <t>inner surface area of 5 L water container</t>
  </si>
  <si>
    <r>
      <t>daily water consumption (tap water only):
 I</t>
    </r>
    <r>
      <rPr>
        <vertAlign val="subscript"/>
        <sz val="10"/>
        <rFont val="Arial"/>
        <family val="2"/>
      </rPr>
      <t>water</t>
    </r>
    <r>
      <rPr>
        <sz val="10"/>
        <rFont val="Arial"/>
        <family val="2"/>
      </rPr>
      <t xml:space="preserve"> (L)</t>
    </r>
  </si>
  <si>
    <t>&lt;specify refinement, if applicable&gt;</t>
  </si>
  <si>
    <t>&lt;specify refinement, 
if applicable&gt;</t>
  </si>
  <si>
    <t>mg</t>
  </si>
  <si>
    <t>mass of active substance released over 24h</t>
  </si>
  <si>
    <t>&lt;describe derivation of value&gt;</t>
  </si>
  <si>
    <t>mass of biocidal product released over 24h</t>
  </si>
  <si>
    <t>Introduction</t>
  </si>
  <si>
    <t>How to use this calculator</t>
  </si>
  <si>
    <t>References</t>
  </si>
  <si>
    <t>Mandatory data should be inserted in the cells highlighted in orange,</t>
  </si>
  <si>
    <t>ARfD  (mg/kg bw/d) (if applicable)</t>
  </si>
  <si>
    <t>ADI  (mg/kg bw/d)</t>
  </si>
  <si>
    <t>Value</t>
  </si>
  <si>
    <t>see remarks</t>
  </si>
  <si>
    <t>mg/L
mg/kg</t>
  </si>
  <si>
    <t>child 
(23,9 kg bw)</t>
  </si>
  <si>
    <t>L/cm²</t>
  </si>
  <si>
    <t xml:space="preserve">adult </t>
  </si>
  <si>
    <t xml:space="preserve">toddler </t>
  </si>
  <si>
    <t xml:space="preserve">child </t>
  </si>
  <si>
    <t xml:space="preserve">infant </t>
  </si>
  <si>
    <t>L/kg bw/d</t>
  </si>
  <si>
    <t>no default value</t>
  </si>
  <si>
    <t>daily water consumption (chronic/acute) 
(L/kg bw/d) (acc to WHO Domestic Water Quantity, Service, Level and Health, 2003)</t>
  </si>
  <si>
    <t>daily water consumption (chronic/acute) (L/kg bw/d)
(acc to WHO Domestic Water Quantity, Service, Level and Health, 2003)</t>
  </si>
  <si>
    <t>no refinement</t>
  </si>
  <si>
    <t xml:space="preserve">no refinement </t>
  </si>
  <si>
    <t xml:space="preserve"> </t>
  </si>
  <si>
    <r>
      <t>mass of biocidal product released over 24h:
m</t>
    </r>
    <r>
      <rPr>
        <vertAlign val="subscript"/>
        <sz val="10"/>
        <rFont val="Arial"/>
        <family val="2"/>
      </rPr>
      <t>bp_24h</t>
    </r>
    <r>
      <rPr>
        <sz val="10"/>
        <rFont val="Arial"/>
        <family val="2"/>
      </rPr>
      <t xml:space="preserve"> (g)</t>
    </r>
  </si>
  <si>
    <t>automatic dosing to give final concentration in drinking water</t>
  </si>
  <si>
    <t>maximal application rate of active substance</t>
  </si>
  <si>
    <t>default value</t>
  </si>
  <si>
    <t>product specific information</t>
  </si>
  <si>
    <t>&lt;source (year)&gt;</t>
  </si>
  <si>
    <t>Example A: Disinfecting a food preparation surface</t>
  </si>
  <si>
    <t>Scenario: Disinfectant added to drinking water</t>
  </si>
  <si>
    <r>
      <rPr>
        <u/>
        <sz val="12"/>
        <rFont val="Arial"/>
        <family val="2"/>
      </rPr>
      <t>Intended use</t>
    </r>
    <r>
      <rPr>
        <sz val="12"/>
        <rFont val="Arial"/>
        <family val="2"/>
      </rPr>
      <t>: 
The biocidal product (containing an equivalent of 14 % (w/w) active substance) is automatically added to drinking water to reach a defined final concentration of 0.5 mg a.s./L drinking water.</t>
    </r>
  </si>
  <si>
    <r>
      <t>maximal application rate of biocidal product:
R</t>
    </r>
    <r>
      <rPr>
        <vertAlign val="subscript"/>
        <sz val="10"/>
        <rFont val="Arial"/>
        <family val="2"/>
      </rPr>
      <t>appl bp</t>
    </r>
    <r>
      <rPr>
        <sz val="10"/>
        <rFont val="Arial"/>
        <family val="2"/>
      </rPr>
      <t xml:space="preserve"> (mL bp/m²)</t>
    </r>
  </si>
  <si>
    <r>
      <t>maximal application rate of active substance:
R</t>
    </r>
    <r>
      <rPr>
        <vertAlign val="subscript"/>
        <sz val="10"/>
        <rFont val="Arial"/>
        <family val="2"/>
      </rPr>
      <t>appl as</t>
    </r>
    <r>
      <rPr>
        <sz val="10"/>
        <rFont val="Arial"/>
        <family val="2"/>
      </rPr>
      <t xml:space="preserve"> (mg as/m²)</t>
    </r>
  </si>
  <si>
    <r>
      <t>calculated as 
R</t>
    </r>
    <r>
      <rPr>
        <vertAlign val="subscript"/>
        <sz val="10"/>
        <rFont val="Arial"/>
        <family val="2"/>
      </rPr>
      <t>appl as</t>
    </r>
    <r>
      <rPr>
        <sz val="10"/>
        <rFont val="Arial"/>
        <family val="2"/>
      </rPr>
      <t>= c</t>
    </r>
    <r>
      <rPr>
        <vertAlign val="subscript"/>
        <sz val="10"/>
        <rFont val="Arial"/>
        <family val="2"/>
      </rPr>
      <t>as in bp</t>
    </r>
    <r>
      <rPr>
        <sz val="10"/>
        <rFont val="Arial"/>
        <family val="2"/>
      </rPr>
      <t xml:space="preserve"> x 
(R</t>
    </r>
    <r>
      <rPr>
        <vertAlign val="subscript"/>
        <sz val="10"/>
        <rFont val="Arial"/>
        <family val="2"/>
      </rPr>
      <t>appl bp</t>
    </r>
    <r>
      <rPr>
        <sz val="10"/>
        <rFont val="Arial"/>
        <family val="2"/>
      </rPr>
      <t xml:space="preserve"> ÷ 1000)</t>
    </r>
  </si>
  <si>
    <r>
      <t>maximal application rate of biocidal product: 
R</t>
    </r>
    <r>
      <rPr>
        <vertAlign val="subscript"/>
        <sz val="10"/>
        <rFont val="Arial"/>
        <family val="2"/>
      </rPr>
      <t>appl bp</t>
    </r>
    <r>
      <rPr>
        <sz val="10"/>
        <rFont val="Arial"/>
        <family val="2"/>
      </rPr>
      <t xml:space="preserve"> (mL bp/m²)</t>
    </r>
  </si>
  <si>
    <r>
      <t>maximal application rate of active substance: 
R</t>
    </r>
    <r>
      <rPr>
        <vertAlign val="subscript"/>
        <sz val="10"/>
        <rFont val="Arial"/>
        <family val="2"/>
      </rPr>
      <t>appl as</t>
    </r>
    <r>
      <rPr>
        <sz val="10"/>
        <rFont val="Arial"/>
        <family val="2"/>
      </rPr>
      <t xml:space="preserve"> (mg a.s./m²)
</t>
    </r>
  </si>
  <si>
    <r>
      <t>c</t>
    </r>
    <r>
      <rPr>
        <vertAlign val="subscript"/>
        <sz val="12"/>
        <rFont val="Calibri"/>
        <family val="2"/>
        <scheme val="minor"/>
      </rPr>
      <t>as in bp</t>
    </r>
    <r>
      <rPr>
        <sz val="12"/>
        <rFont val="Calibri"/>
        <family val="2"/>
        <scheme val="minor"/>
      </rPr>
      <t xml:space="preserve"> </t>
    </r>
  </si>
  <si>
    <r>
      <t>R</t>
    </r>
    <r>
      <rPr>
        <vertAlign val="subscript"/>
        <sz val="12"/>
        <rFont val="Calibri"/>
        <family val="2"/>
        <scheme val="minor"/>
      </rPr>
      <t>appl as</t>
    </r>
  </si>
  <si>
    <r>
      <t>Exp</t>
    </r>
    <r>
      <rPr>
        <vertAlign val="subscript"/>
        <sz val="12"/>
        <rFont val="Calibri"/>
        <family val="2"/>
        <scheme val="minor"/>
      </rPr>
      <t>cons</t>
    </r>
  </si>
  <si>
    <r>
      <t>mass of active substance released over 24h:
m</t>
    </r>
    <r>
      <rPr>
        <vertAlign val="subscript"/>
        <sz val="10"/>
        <rFont val="Arial"/>
        <family val="2"/>
      </rPr>
      <t>as</t>
    </r>
    <r>
      <rPr>
        <sz val="10"/>
        <rFont val="Arial"/>
        <family val="2"/>
      </rPr>
      <t>_</t>
    </r>
    <r>
      <rPr>
        <vertAlign val="subscript"/>
        <sz val="10"/>
        <rFont val="Arial"/>
        <family val="2"/>
      </rPr>
      <t>24h</t>
    </r>
    <r>
      <rPr>
        <sz val="10"/>
        <rFont val="Arial"/>
        <family val="2"/>
      </rPr>
      <t xml:space="preserve"> (mg)</t>
    </r>
  </si>
  <si>
    <t>mg as/m²
mg as/L</t>
  </si>
  <si>
    <t>mg as/m²</t>
  </si>
  <si>
    <r>
      <t>R</t>
    </r>
    <r>
      <rPr>
        <vertAlign val="subscript"/>
        <sz val="12"/>
        <rFont val="Calibri"/>
        <family val="2"/>
        <scheme val="minor"/>
      </rPr>
      <t>surface</t>
    </r>
  </si>
  <si>
    <r>
      <t>concentration of active substance in biocidal product: c</t>
    </r>
    <r>
      <rPr>
        <vertAlign val="subscript"/>
        <sz val="10"/>
        <rFont val="Arial"/>
        <family val="2"/>
      </rPr>
      <t>as in bp</t>
    </r>
    <r>
      <rPr>
        <sz val="10"/>
        <rFont val="Arial"/>
        <family val="2"/>
      </rPr>
      <t xml:space="preserve"> (mg/kg)</t>
    </r>
  </si>
  <si>
    <r>
      <t>concentration of active substance in biocidal product: c</t>
    </r>
    <r>
      <rPr>
        <vertAlign val="subscript"/>
        <sz val="10"/>
        <rFont val="Arial"/>
        <family val="2"/>
      </rPr>
      <t>as in bp</t>
    </r>
    <r>
      <rPr>
        <sz val="10"/>
        <rFont val="Arial"/>
        <family val="2"/>
      </rPr>
      <t xml:space="preserve"> (mg/L)</t>
    </r>
  </si>
  <si>
    <r>
      <t>concentration of active substance in dishwashing detergent: c</t>
    </r>
    <r>
      <rPr>
        <vertAlign val="subscript"/>
        <sz val="10"/>
        <rFont val="Arial"/>
        <family val="2"/>
      </rPr>
      <t>as in bp</t>
    </r>
    <r>
      <rPr>
        <sz val="10"/>
        <rFont val="Arial"/>
        <family val="2"/>
      </rPr>
      <t xml:space="preserve"> (mg/kg)</t>
    </r>
  </si>
  <si>
    <r>
      <t>maximal application rate of biocidal product: 
R</t>
    </r>
    <r>
      <rPr>
        <vertAlign val="subscript"/>
        <sz val="10"/>
        <rFont val="Arial"/>
        <family val="2"/>
      </rPr>
      <t>appl bp</t>
    </r>
    <r>
      <rPr>
        <sz val="10"/>
        <rFont val="Arial"/>
        <family val="2"/>
      </rPr>
      <t xml:space="preserve"> (mg bp/L drinking water)</t>
    </r>
  </si>
  <si>
    <r>
      <t>maximal application rate of active substance
R</t>
    </r>
    <r>
      <rPr>
        <vertAlign val="subscript"/>
        <sz val="10"/>
        <rFont val="Arial"/>
        <family val="2"/>
      </rPr>
      <t xml:space="preserve">appl as </t>
    </r>
    <r>
      <rPr>
        <sz val="10"/>
        <rFont val="Arial"/>
        <family val="2"/>
      </rPr>
      <t>(mg as/L drinking water)</t>
    </r>
  </si>
  <si>
    <r>
      <t>maximal application rate of active substance 
(= concentration of active substance in dish wash solution): R</t>
    </r>
    <r>
      <rPr>
        <vertAlign val="subscript"/>
        <sz val="10"/>
        <rFont val="Arial"/>
        <family val="2"/>
      </rPr>
      <t>appl as</t>
    </r>
    <r>
      <rPr>
        <sz val="10"/>
        <rFont val="Arial"/>
        <family val="2"/>
      </rPr>
      <t xml:space="preserve"> (mg as./L)</t>
    </r>
  </si>
  <si>
    <r>
      <t>maximal application rate of active substance: 
R</t>
    </r>
    <r>
      <rPr>
        <vertAlign val="subscript"/>
        <sz val="10"/>
        <rFont val="Arial"/>
        <family val="2"/>
      </rPr>
      <t>appl.as</t>
    </r>
    <r>
      <rPr>
        <sz val="10"/>
        <rFont val="Arial"/>
        <family val="2"/>
      </rPr>
      <t xml:space="preserve"> (mg as/m</t>
    </r>
    <r>
      <rPr>
        <vertAlign val="superscript"/>
        <sz val="10"/>
        <rFont val="Arial"/>
        <family val="2"/>
      </rPr>
      <t>2</t>
    </r>
    <r>
      <rPr>
        <sz val="10"/>
        <rFont val="Arial"/>
        <family val="2"/>
      </rPr>
      <t>)</t>
    </r>
  </si>
  <si>
    <r>
      <t>maximal application rate of active substance 
(= concentration of active substance in dish wash solution): R</t>
    </r>
    <r>
      <rPr>
        <vertAlign val="subscript"/>
        <sz val="10"/>
        <rFont val="Arial"/>
        <family val="2"/>
      </rPr>
      <t>appl as</t>
    </r>
    <r>
      <rPr>
        <sz val="10"/>
        <rFont val="Arial"/>
        <family val="2"/>
      </rPr>
      <t xml:space="preserve"> (mg as/L)</t>
    </r>
  </si>
  <si>
    <t>volume of water container</t>
  </si>
  <si>
    <t>CAR (2015)</t>
  </si>
  <si>
    <t>AR (2015)</t>
  </si>
  <si>
    <r>
      <t>calculated as 
m</t>
    </r>
    <r>
      <rPr>
        <vertAlign val="subscript"/>
        <sz val="10"/>
        <color theme="1"/>
        <rFont val="Arial"/>
        <family val="2"/>
      </rPr>
      <t>as_24h</t>
    </r>
    <r>
      <rPr>
        <sz val="10"/>
        <color theme="1"/>
        <rFont val="Arial"/>
        <family val="2"/>
      </rPr>
      <t xml:space="preserve"> = 
(m</t>
    </r>
    <r>
      <rPr>
        <vertAlign val="subscript"/>
        <sz val="10"/>
        <color theme="1"/>
        <rFont val="Arial"/>
        <family val="2"/>
      </rPr>
      <t>bp_24h</t>
    </r>
    <r>
      <rPr>
        <sz val="10"/>
        <color theme="1"/>
        <rFont val="Arial"/>
        <family val="2"/>
      </rPr>
      <t xml:space="preserve"> ÷ 1000) x 
c</t>
    </r>
    <r>
      <rPr>
        <vertAlign val="subscript"/>
        <sz val="10"/>
        <color theme="1"/>
        <rFont val="Arial"/>
        <family val="2"/>
      </rPr>
      <t>as in bp</t>
    </r>
  </si>
  <si>
    <t xml:space="preserve">not specified </t>
  </si>
  <si>
    <t>optional: RF (additional refinement factor)</t>
  </si>
  <si>
    <r>
      <t>maximal application rate of detergent 
(= concentration of detergent in dish wash solution): R</t>
    </r>
    <r>
      <rPr>
        <vertAlign val="subscript"/>
        <sz val="10"/>
        <rFont val="Arial"/>
        <family val="2"/>
      </rPr>
      <t>appl detergent</t>
    </r>
    <r>
      <rPr>
        <sz val="10"/>
        <rFont val="Arial"/>
        <family val="2"/>
      </rPr>
      <t xml:space="preserve"> (g detergent./L)</t>
    </r>
  </si>
  <si>
    <r>
      <t>calculated as 
R</t>
    </r>
    <r>
      <rPr>
        <vertAlign val="subscript"/>
        <sz val="10"/>
        <rFont val="Arial"/>
        <family val="2"/>
      </rPr>
      <t xml:space="preserve">appl as </t>
    </r>
    <r>
      <rPr>
        <sz val="10"/>
        <rFont val="Arial"/>
        <family val="2"/>
      </rPr>
      <t>= 
(c</t>
    </r>
    <r>
      <rPr>
        <vertAlign val="subscript"/>
        <sz val="10"/>
        <rFont val="Arial"/>
        <family val="2"/>
      </rPr>
      <t>as in bp</t>
    </r>
    <r>
      <rPr>
        <sz val="10"/>
        <rFont val="Arial"/>
        <family val="2"/>
      </rPr>
      <t xml:space="preserve"> ÷ 1000) x 
R</t>
    </r>
    <r>
      <rPr>
        <vertAlign val="subscript"/>
        <sz val="10"/>
        <rFont val="Arial"/>
        <family val="2"/>
      </rPr>
      <t>appl detergent</t>
    </r>
    <r>
      <rPr>
        <sz val="10"/>
        <rFont val="Arial"/>
        <family val="2"/>
      </rPr>
      <t xml:space="preserve"> </t>
    </r>
  </si>
  <si>
    <r>
      <t>maximal application rate of biocidal product: 
R</t>
    </r>
    <r>
      <rPr>
        <vertAlign val="subscript"/>
        <sz val="10"/>
        <rFont val="Arial"/>
        <family val="2"/>
      </rPr>
      <t>appl bp</t>
    </r>
    <r>
      <rPr>
        <sz val="10"/>
        <rFont val="Arial"/>
        <family val="2"/>
      </rPr>
      <t xml:space="preserve"> (g bp/m</t>
    </r>
    <r>
      <rPr>
        <vertAlign val="superscript"/>
        <sz val="10"/>
        <rFont val="Arial"/>
        <family val="2"/>
      </rPr>
      <t>2</t>
    </r>
    <r>
      <rPr>
        <sz val="10"/>
        <rFont val="Arial"/>
        <family val="2"/>
      </rPr>
      <t>)</t>
    </r>
  </si>
  <si>
    <r>
      <t>calculated as 
R</t>
    </r>
    <r>
      <rPr>
        <vertAlign val="subscript"/>
        <sz val="10"/>
        <rFont val="Arial"/>
        <family val="2"/>
      </rPr>
      <t>appl as</t>
    </r>
    <r>
      <rPr>
        <sz val="10"/>
        <rFont val="Arial"/>
        <family val="2"/>
      </rPr>
      <t>= 
(c</t>
    </r>
    <r>
      <rPr>
        <vertAlign val="subscript"/>
        <sz val="10"/>
        <rFont val="Arial"/>
        <family val="2"/>
      </rPr>
      <t>as in bp</t>
    </r>
    <r>
      <rPr>
        <sz val="10"/>
        <rFont val="Arial"/>
        <family val="2"/>
      </rPr>
      <t xml:space="preserve"> ÷ 1000) x 
R</t>
    </r>
    <r>
      <rPr>
        <vertAlign val="subscript"/>
        <sz val="10"/>
        <rFont val="Arial"/>
        <family val="2"/>
      </rPr>
      <t>appl bp</t>
    </r>
    <r>
      <rPr>
        <sz val="10"/>
        <rFont val="Arial"/>
        <family val="2"/>
      </rPr>
      <t xml:space="preserve"> </t>
    </r>
  </si>
  <si>
    <r>
      <t>A</t>
    </r>
    <r>
      <rPr>
        <vertAlign val="subscript"/>
        <sz val="12"/>
        <rFont val="Calibri"/>
        <family val="2"/>
        <scheme val="minor"/>
      </rPr>
      <t>food contact</t>
    </r>
  </si>
  <si>
    <t>g</t>
  </si>
  <si>
    <t>MGR</t>
  </si>
  <si>
    <r>
      <t>maximal application rate of biocidal product: 
R</t>
    </r>
    <r>
      <rPr>
        <vertAlign val="subscript"/>
        <sz val="10"/>
        <rFont val="Arial"/>
        <family val="2"/>
      </rPr>
      <t>appl bp</t>
    </r>
    <r>
      <rPr>
        <sz val="10"/>
        <rFont val="Arial"/>
        <family val="2"/>
      </rPr>
      <t xml:space="preserve"> (mg bp/L)</t>
    </r>
  </si>
  <si>
    <r>
      <t>maximal application rate of active substance
R</t>
    </r>
    <r>
      <rPr>
        <vertAlign val="subscript"/>
        <sz val="10"/>
        <rFont val="Arial"/>
        <family val="2"/>
      </rPr>
      <t>appl as</t>
    </r>
    <r>
      <rPr>
        <sz val="10"/>
        <rFont val="Arial"/>
        <family val="2"/>
      </rPr>
      <t xml:space="preserve"> (mg as/L)</t>
    </r>
  </si>
  <si>
    <r>
      <t>A</t>
    </r>
    <r>
      <rPr>
        <vertAlign val="subscript"/>
        <sz val="12"/>
        <rFont val="Calibri"/>
        <family val="2"/>
        <scheme val="minor"/>
      </rPr>
      <t xml:space="preserve">container </t>
    </r>
  </si>
  <si>
    <r>
      <t>h</t>
    </r>
    <r>
      <rPr>
        <vertAlign val="subscript"/>
        <sz val="12"/>
        <rFont val="Calibri"/>
        <family val="2"/>
        <scheme val="minor"/>
      </rPr>
      <t>room</t>
    </r>
  </si>
  <si>
    <r>
      <t xml:space="preserve"> I</t>
    </r>
    <r>
      <rPr>
        <vertAlign val="subscript"/>
        <sz val="12"/>
        <rFont val="Calibri"/>
        <family val="2"/>
        <scheme val="minor"/>
      </rPr>
      <t>water</t>
    </r>
  </si>
  <si>
    <r>
      <t>m</t>
    </r>
    <r>
      <rPr>
        <vertAlign val="subscript"/>
        <sz val="12"/>
        <rFont val="Calibri"/>
        <family val="2"/>
        <scheme val="minor"/>
      </rPr>
      <t>as_24h</t>
    </r>
  </si>
  <si>
    <r>
      <t>m</t>
    </r>
    <r>
      <rPr>
        <vertAlign val="subscript"/>
        <sz val="12"/>
        <rFont val="Calibri"/>
        <family val="2"/>
        <scheme val="minor"/>
      </rPr>
      <t>bp_24h</t>
    </r>
  </si>
  <si>
    <t>mass generation rate</t>
  </si>
  <si>
    <t>default or product specific value</t>
  </si>
  <si>
    <t>g/s</t>
  </si>
  <si>
    <t>s</t>
  </si>
  <si>
    <t>active spraying time</t>
  </si>
  <si>
    <r>
      <t>mg bp/m²
g bp/m</t>
    </r>
    <r>
      <rPr>
        <vertAlign val="superscript"/>
        <sz val="12"/>
        <rFont val="Calibri"/>
        <family val="2"/>
        <scheme val="minor"/>
      </rPr>
      <t>2</t>
    </r>
    <r>
      <rPr>
        <sz val="12"/>
        <rFont val="Calibri"/>
        <family val="2"/>
        <scheme val="minor"/>
      </rPr>
      <t xml:space="preserve">
mL bp/m</t>
    </r>
    <r>
      <rPr>
        <vertAlign val="superscript"/>
        <sz val="12"/>
        <rFont val="Calibri"/>
        <family val="2"/>
        <scheme val="minor"/>
      </rPr>
      <t>2</t>
    </r>
    <r>
      <rPr>
        <sz val="12"/>
        <rFont val="Calibri"/>
        <family val="2"/>
        <scheme val="minor"/>
      </rPr>
      <t xml:space="preserve">
mg bp/L</t>
    </r>
  </si>
  <si>
    <r>
      <t>S</t>
    </r>
    <r>
      <rPr>
        <vertAlign val="subscript"/>
        <sz val="12"/>
        <rFont val="Calibri"/>
        <family val="2"/>
        <scheme val="minor"/>
      </rPr>
      <t xml:space="preserve">a </t>
    </r>
  </si>
  <si>
    <r>
      <t>T</t>
    </r>
    <r>
      <rPr>
        <vertAlign val="subscript"/>
        <sz val="12"/>
        <rFont val="Calibri"/>
        <family val="2"/>
        <scheme val="minor"/>
      </rPr>
      <t>a</t>
    </r>
  </si>
  <si>
    <r>
      <t>t</t>
    </r>
    <r>
      <rPr>
        <vertAlign val="subscript"/>
        <sz val="12"/>
        <rFont val="Calibri"/>
        <family val="2"/>
        <scheme val="minor"/>
      </rPr>
      <t>act_spray</t>
    </r>
  </si>
  <si>
    <r>
      <t>V</t>
    </r>
    <r>
      <rPr>
        <vertAlign val="subscript"/>
        <sz val="12"/>
        <rFont val="Calibri"/>
        <family val="2"/>
        <scheme val="minor"/>
      </rPr>
      <t>room</t>
    </r>
  </si>
  <si>
    <r>
      <t>m</t>
    </r>
    <r>
      <rPr>
        <vertAlign val="superscript"/>
        <sz val="12"/>
        <rFont val="Calibri"/>
        <family val="2"/>
        <scheme val="minor"/>
      </rPr>
      <t>3</t>
    </r>
  </si>
  <si>
    <r>
      <t xml:space="preserve"> 
V</t>
    </r>
    <r>
      <rPr>
        <vertAlign val="subscript"/>
        <sz val="12"/>
        <rFont val="Calibri"/>
        <family val="2"/>
        <scheme val="minor"/>
      </rPr>
      <t>container</t>
    </r>
  </si>
  <si>
    <t>Scenario: Disinfectants in dishwashing detergents (Non-professional use)</t>
  </si>
  <si>
    <r>
      <t>area in contact with food: A</t>
    </r>
    <r>
      <rPr>
        <vertAlign val="subscript"/>
        <sz val="10"/>
        <rFont val="Arial"/>
        <family val="2"/>
      </rPr>
      <t>food contact</t>
    </r>
    <r>
      <rPr>
        <sz val="10"/>
        <rFont val="Arial"/>
        <family val="2"/>
      </rPr>
      <t xml:space="preserve">  (m²)</t>
    </r>
  </si>
  <si>
    <t xml:space="preserve">mass transfer efficiency: TF </t>
  </si>
  <si>
    <t>default 100% or 
product specific value</t>
  </si>
  <si>
    <t>default 100%</t>
  </si>
  <si>
    <r>
      <t>surface residues: R</t>
    </r>
    <r>
      <rPr>
        <vertAlign val="subscript"/>
        <sz val="10"/>
        <rFont val="Arial"/>
        <family val="2"/>
      </rPr>
      <t>surface</t>
    </r>
    <r>
      <rPr>
        <sz val="10"/>
        <rFont val="Arial"/>
        <family val="2"/>
      </rPr>
      <t xml:space="preserve"> (mg a.s./m²)</t>
    </r>
  </si>
  <si>
    <r>
      <t>calculated as R</t>
    </r>
    <r>
      <rPr>
        <vertAlign val="subscript"/>
        <sz val="10"/>
        <color theme="1"/>
        <rFont val="Arial"/>
        <family val="2"/>
      </rPr>
      <t>surface</t>
    </r>
    <r>
      <rPr>
        <sz val="10"/>
        <color theme="1"/>
        <rFont val="Arial"/>
        <family val="2"/>
      </rPr>
      <t>= m</t>
    </r>
    <r>
      <rPr>
        <vertAlign val="subscript"/>
        <sz val="10"/>
        <color theme="1"/>
        <rFont val="Arial"/>
        <family val="2"/>
      </rPr>
      <t>as_24h</t>
    </r>
    <r>
      <rPr>
        <sz val="10"/>
        <color theme="1"/>
        <rFont val="Arial"/>
        <family val="2"/>
      </rPr>
      <t xml:space="preserve"> x h</t>
    </r>
    <r>
      <rPr>
        <vertAlign val="subscript"/>
        <sz val="10"/>
        <color theme="1"/>
        <rFont val="Arial"/>
        <family val="2"/>
      </rPr>
      <t>room</t>
    </r>
    <r>
      <rPr>
        <sz val="10"/>
        <color theme="1"/>
        <rFont val="Arial"/>
        <family val="2"/>
      </rPr>
      <t xml:space="preserve"> ÷ V</t>
    </r>
    <r>
      <rPr>
        <vertAlign val="subscript"/>
        <sz val="10"/>
        <color theme="1"/>
        <rFont val="Arial"/>
        <family val="2"/>
      </rPr>
      <t>room</t>
    </r>
  </si>
  <si>
    <r>
      <t>area in contact with food :  A</t>
    </r>
    <r>
      <rPr>
        <vertAlign val="subscript"/>
        <sz val="10"/>
        <rFont val="Arial"/>
        <family val="2"/>
      </rPr>
      <t>food contact</t>
    </r>
    <r>
      <rPr>
        <sz val="10"/>
        <rFont val="Arial"/>
        <family val="2"/>
      </rPr>
      <t xml:space="preserve"> (m²)</t>
    </r>
  </si>
  <si>
    <r>
      <t>area in contact with food: A</t>
    </r>
    <r>
      <rPr>
        <vertAlign val="subscript"/>
        <sz val="10"/>
        <rFont val="Arial"/>
        <family val="2"/>
      </rPr>
      <t>food contact</t>
    </r>
    <r>
      <rPr>
        <sz val="10"/>
        <rFont val="Arial"/>
        <family val="2"/>
      </rPr>
      <t xml:space="preserve"> (m²)</t>
    </r>
  </si>
  <si>
    <r>
      <t>surface residues: R</t>
    </r>
    <r>
      <rPr>
        <vertAlign val="subscript"/>
        <sz val="10"/>
        <rFont val="Arial"/>
        <family val="2"/>
      </rPr>
      <t>surface</t>
    </r>
    <r>
      <rPr>
        <sz val="10"/>
        <rFont val="Arial"/>
        <family val="2"/>
      </rPr>
      <t xml:space="preserve"> (mg as/m²)</t>
    </r>
  </si>
  <si>
    <t>mass transfer efficiency: TF</t>
  </si>
  <si>
    <r>
      <t>room height for domestic homes: h</t>
    </r>
    <r>
      <rPr>
        <vertAlign val="subscript"/>
        <sz val="10"/>
        <rFont val="Arial"/>
        <family val="2"/>
      </rPr>
      <t xml:space="preserve">room </t>
    </r>
    <r>
      <rPr>
        <sz val="10"/>
        <rFont val="Arial"/>
        <family val="2"/>
      </rPr>
      <t>(m)</t>
    </r>
  </si>
  <si>
    <r>
      <t>volume of domestic kitchen: V</t>
    </r>
    <r>
      <rPr>
        <vertAlign val="subscript"/>
        <sz val="10"/>
        <rFont val="Arial"/>
        <family val="2"/>
      </rPr>
      <t xml:space="preserve">room </t>
    </r>
    <r>
      <rPr>
        <sz val="10"/>
        <rFont val="Arial"/>
        <family val="2"/>
      </rPr>
      <t>(m</t>
    </r>
    <r>
      <rPr>
        <vertAlign val="superscript"/>
        <sz val="10"/>
        <rFont val="Arial"/>
        <family val="2"/>
      </rPr>
      <t>3</t>
    </r>
    <r>
      <rPr>
        <sz val="10"/>
        <rFont val="Arial"/>
        <family val="2"/>
      </rPr>
      <t xml:space="preserve">) </t>
    </r>
  </si>
  <si>
    <r>
      <t>volume of domestic kitchen: V</t>
    </r>
    <r>
      <rPr>
        <vertAlign val="subscript"/>
        <sz val="10"/>
        <rFont val="Arial"/>
        <family val="2"/>
      </rPr>
      <t xml:space="preserve">room </t>
    </r>
    <r>
      <rPr>
        <sz val="10"/>
        <rFont val="Arial"/>
        <family val="2"/>
      </rPr>
      <t>(m</t>
    </r>
    <r>
      <rPr>
        <vertAlign val="superscript"/>
        <sz val="10"/>
        <rFont val="Arial"/>
        <family val="2"/>
      </rPr>
      <t>3</t>
    </r>
    <r>
      <rPr>
        <sz val="10"/>
        <rFont val="Arial"/>
        <family val="2"/>
      </rPr>
      <t>)</t>
    </r>
  </si>
  <si>
    <r>
      <t>volume of water container: V</t>
    </r>
    <r>
      <rPr>
        <vertAlign val="subscript"/>
        <sz val="10"/>
        <rFont val="Arial"/>
        <family val="2"/>
      </rPr>
      <t>container</t>
    </r>
    <r>
      <rPr>
        <sz val="10"/>
        <rFont val="Arial"/>
        <family val="2"/>
      </rPr>
      <t xml:space="preserve"> (L)</t>
    </r>
  </si>
  <si>
    <r>
      <t>inner surface area of 5 L water container: 
A</t>
    </r>
    <r>
      <rPr>
        <vertAlign val="subscript"/>
        <sz val="10"/>
        <rFont val="Arial"/>
        <family val="2"/>
      </rPr>
      <t>container</t>
    </r>
    <r>
      <rPr>
        <sz val="10"/>
        <rFont val="Arial"/>
        <family val="2"/>
      </rPr>
      <t xml:space="preserve"> (m²)</t>
    </r>
  </si>
  <si>
    <r>
      <t>inner surface area of 5 L water container:
A</t>
    </r>
    <r>
      <rPr>
        <vertAlign val="subscript"/>
        <sz val="10"/>
        <rFont val="Arial"/>
        <family val="2"/>
      </rPr>
      <t>container</t>
    </r>
    <r>
      <rPr>
        <sz val="10"/>
        <rFont val="Arial"/>
        <family val="2"/>
      </rPr>
      <t xml:space="preserve"> (m²)</t>
    </r>
  </si>
  <si>
    <r>
      <t>area of dishes in daily contact with food: S</t>
    </r>
    <r>
      <rPr>
        <vertAlign val="subscript"/>
        <sz val="10"/>
        <rFont val="Arial"/>
        <family val="2"/>
      </rPr>
      <t>a</t>
    </r>
    <r>
      <rPr>
        <sz val="10"/>
        <rFont val="Arial"/>
        <family val="2"/>
      </rPr>
      <t xml:space="preserve"> (cm²)</t>
    </r>
  </si>
  <si>
    <r>
      <t>calculated as 
R</t>
    </r>
    <r>
      <rPr>
        <vertAlign val="subscript"/>
        <sz val="10"/>
        <rFont val="Arial"/>
        <family val="2"/>
      </rPr>
      <t>appl as</t>
    </r>
    <r>
      <rPr>
        <sz val="10"/>
        <rFont val="Arial"/>
        <family val="2"/>
      </rPr>
      <t>= (c</t>
    </r>
    <r>
      <rPr>
        <vertAlign val="subscript"/>
        <sz val="10"/>
        <rFont val="Arial"/>
        <family val="2"/>
      </rPr>
      <t>as in bp</t>
    </r>
    <r>
      <rPr>
        <sz val="10"/>
        <rFont val="Arial"/>
        <family val="2"/>
      </rPr>
      <t xml:space="preserve"> ÷ 1000) x (R</t>
    </r>
    <r>
      <rPr>
        <vertAlign val="subscript"/>
        <sz val="10"/>
        <rFont val="Arial"/>
        <family val="2"/>
      </rPr>
      <t>appl bp</t>
    </r>
    <r>
      <rPr>
        <sz val="10"/>
        <rFont val="Arial"/>
        <family val="2"/>
      </rPr>
      <t xml:space="preserve"> ÷ 1000)</t>
    </r>
  </si>
  <si>
    <t>BfR Calculator for estimating transfer of biocide residues into foods 
(non-professional uses)</t>
  </si>
  <si>
    <t>default 1,400 g/L or product specific value</t>
  </si>
  <si>
    <t>&lt;specify refinement, e.g. rinsing factor, 
if applicable&gt;</t>
  </si>
  <si>
    <t>rinsing with clean water</t>
  </si>
  <si>
    <t>Version</t>
  </si>
  <si>
    <t>Comment</t>
  </si>
  <si>
    <t>Date</t>
  </si>
  <si>
    <t>Version 1.0</t>
  </si>
  <si>
    <t>Version 2.0</t>
  </si>
  <si>
    <t>April 2016</t>
  </si>
  <si>
    <t>First edition</t>
  </si>
  <si>
    <t>Corrigendum covering the following:
(1) correction of water intake value (2L for 60 kg adult)</t>
  </si>
  <si>
    <t>May 2016</t>
  </si>
  <si>
    <t>August 2016</t>
  </si>
  <si>
    <t>2,5</t>
  </si>
  <si>
    <t>D</t>
  </si>
  <si>
    <t>dietary intake fraction</t>
  </si>
  <si>
    <t>1/d</t>
  </si>
  <si>
    <t xml:space="preserve">area in contact with food </t>
  </si>
  <si>
    <t>Document History</t>
  </si>
  <si>
    <t>Default value based on
- wall height of a typical house according to OECD ESD No. 18 for insecticides, acaricides and products to control other arthropods for household and professional uses, 2008
- default value for domestic homes according to ConsExpo General fact sheet (RIVM Report 320104002/2006)</t>
  </si>
  <si>
    <t>daily water consumption 
(tap water only)</t>
  </si>
  <si>
    <t xml:space="preserve">amount of water left on dishes </t>
  </si>
  <si>
    <t>default for 
surface treatment</t>
  </si>
  <si>
    <r>
      <rPr>
        <u/>
        <sz val="12"/>
        <rFont val="Arial"/>
        <family val="2"/>
      </rPr>
      <t>Intended use</t>
    </r>
    <r>
      <rPr>
        <sz val="12"/>
        <rFont val="Arial"/>
        <family val="2"/>
      </rPr>
      <t>: 
Dishes are washed in an aqueous solution of a detergent containing a biocidal active substance as in-can preservative (containing 0.4 g active substance/kg detergent). Residues of the cleaning solution remain on the dishes after rinsing and dripping off the excess water. These residues may later be transferred into foods that are placed on the dishes. 
(see Guidance Non-professional Uses, Example 3)</t>
    </r>
  </si>
  <si>
    <t>default for 
airspace treatment</t>
  </si>
  <si>
    <t>dietary intake fraction (chronic exposure): D (1/d)</t>
  </si>
  <si>
    <t>dietary intake fraction (acute exposure): D (1/d)</t>
  </si>
  <si>
    <t>default for acute assessment</t>
  </si>
  <si>
    <t>default for chronic assessment</t>
  </si>
  <si>
    <r>
      <t>For application rate given in "mg a.s./m</t>
    </r>
    <r>
      <rPr>
        <b/>
        <vertAlign val="superscript"/>
        <sz val="14"/>
        <color rgb="FFFF0000"/>
        <rFont val="Arial"/>
        <family val="2"/>
      </rPr>
      <t>2</t>
    </r>
    <r>
      <rPr>
        <b/>
        <sz val="14"/>
        <color rgb="FFFF0000"/>
        <rFont val="Arial"/>
        <family val="2"/>
      </rPr>
      <t>"</t>
    </r>
  </si>
  <si>
    <t>4A</t>
  </si>
  <si>
    <t>4B</t>
  </si>
  <si>
    <t>Cells highlighted in yellow may be filled with further product-specific information if available.</t>
  </si>
  <si>
    <t>default</t>
  </si>
  <si>
    <r>
      <t xml:space="preserve">Refinement considering 20 </t>
    </r>
    <r>
      <rPr>
        <b/>
        <sz val="14"/>
        <color rgb="FFFF0000"/>
        <rFont val="Symbol"/>
        <family val="1"/>
        <charset val="2"/>
      </rPr>
      <t>m</t>
    </r>
    <r>
      <rPr>
        <b/>
        <sz val="14"/>
        <color rgb="FFFF0000"/>
        <rFont val="Arial"/>
        <family val="2"/>
      </rPr>
      <t>m film of in-use solution left on container inner surface</t>
    </r>
  </si>
  <si>
    <t>Film thickness of in-use solution left on inner container surface: FT (m)</t>
  </si>
  <si>
    <t xml:space="preserve">          Calc 1. Surface treatment with biocidal product (e.g. disinfectants)</t>
  </si>
  <si>
    <t>Version 1.2</t>
  </si>
  <si>
    <t>Version 1.1</t>
  </si>
  <si>
    <t>How to use the calculation table?</t>
  </si>
  <si>
    <t>Considering daily water consumption according to WHO (default proposed in Guidance Non-prof uses)</t>
  </si>
  <si>
    <r>
      <t>amount of water left on dishes: T</t>
    </r>
    <r>
      <rPr>
        <vertAlign val="subscript"/>
        <sz val="10"/>
        <rFont val="Arial"/>
        <family val="2"/>
      </rPr>
      <t>a</t>
    </r>
    <r>
      <rPr>
        <sz val="10"/>
        <rFont val="Arial"/>
        <family val="2"/>
      </rPr>
      <t xml:space="preserve"> (L/cm²)</t>
    </r>
  </si>
  <si>
    <r>
      <rPr>
        <u/>
        <sz val="11"/>
        <rFont val="Calibri"/>
        <family val="2"/>
      </rPr>
      <t>STEP 1</t>
    </r>
    <r>
      <rPr>
        <sz val="11"/>
        <rFont val="Calibri"/>
        <family val="2"/>
      </rPr>
      <t xml:space="preserve">
This tool provides calculation tables for 5 different scenarios: </t>
    </r>
  </si>
  <si>
    <t xml:space="preserve">Choose the spreadsheet that is applicable to your exposure scenario. On the top of each spreadsheet you find a brief description of the scenario, assumptions related to the calculation model, required input data and default values.  </t>
  </si>
  <si>
    <r>
      <rPr>
        <u/>
        <sz val="11"/>
        <rFont val="Calibri"/>
        <family val="2"/>
      </rPr>
      <t>STEP 4</t>
    </r>
    <r>
      <rPr>
        <sz val="11"/>
        <rFont val="Calibri"/>
        <family val="2"/>
      </rPr>
      <t xml:space="preserve">
Copy&amp;paste Excel table in the Assessment Report as needed.</t>
    </r>
  </si>
  <si>
    <t>General Assessment Approach</t>
  </si>
  <si>
    <r>
      <t>Corrigendum covering the following:
(1) remark on how to calculate R</t>
    </r>
    <r>
      <rPr>
        <vertAlign val="subscript"/>
        <sz val="11"/>
        <rFont val="Calibri"/>
        <family val="2"/>
        <scheme val="minor"/>
      </rPr>
      <t>appl_as</t>
    </r>
    <r>
      <rPr>
        <sz val="11"/>
        <rFont val="Calibri"/>
        <family val="2"/>
        <scheme val="minor"/>
      </rPr>
      <t xml:space="preserve"> added
(2) calculations of % ADI and % ARfD corrected
(3) clarification of dishwashing model: Manual input of dilution factor as additional refinement factor
(4) correction of typo: factor of 1000 deleted in dishwashing scenario</t>
    </r>
  </si>
  <si>
    <t>BfR Calculator for estimating transfer of 
biocide residues into foods (non-professional uses)</t>
  </si>
  <si>
    <t>Scenario: Surface Treatment with Biocidal Product</t>
  </si>
  <si>
    <t>Scenario: Airspace Treatment with Biocidal Product</t>
  </si>
  <si>
    <t>Scenario: Drinking Water Disinfection</t>
  </si>
  <si>
    <t>Scenario: Disinfection of Drinking Water Containers</t>
  </si>
  <si>
    <t>Scenario: Disinfectants in Dishwashing Detergents</t>
  </si>
  <si>
    <t>CAR (2017)</t>
  </si>
  <si>
    <t>not applicable</t>
  </si>
  <si>
    <t>Example calculations: Transfer of biocidal active substances into food (non-prof uses)</t>
  </si>
  <si>
    <r>
      <rPr>
        <u/>
        <sz val="11"/>
        <rFont val="Calibri"/>
        <family val="2"/>
      </rPr>
      <t>STEP 3</t>
    </r>
    <r>
      <rPr>
        <sz val="11"/>
        <rFont val="Calibri"/>
        <family val="2"/>
      </rPr>
      <t xml:space="preserve">
If appropriate enter additional information in yellow boxes: e.g. additional product specific information, refinement factors.</t>
    </r>
  </si>
  <si>
    <r>
      <rPr>
        <u/>
        <sz val="11"/>
        <rFont val="Calibri"/>
        <family val="2"/>
      </rPr>
      <t>STEP 2</t>
    </r>
    <r>
      <rPr>
        <sz val="11"/>
        <rFont val="Calibri"/>
        <family val="2"/>
      </rPr>
      <t xml:space="preserve">
Enter all required information in the boxes highlighted in orange: ADI, ARfD, maximal application rate and concentration of a.s. in biocidal product (Make sure to apply the appropriate units!).</t>
    </r>
  </si>
  <si>
    <r>
      <rPr>
        <u/>
        <sz val="12"/>
        <rFont val="Arial"/>
        <family val="2"/>
      </rPr>
      <t>Intended use</t>
    </r>
    <r>
      <rPr>
        <sz val="12"/>
        <rFont val="Arial"/>
        <family val="2"/>
      </rPr>
      <t>: 
The biocidal product (containing an equivalent of 7 % (w/w) active substance) is used for cleaning drinking water containers at a rate of 0.01 mg b.p./m</t>
    </r>
    <r>
      <rPr>
        <vertAlign val="superscript"/>
        <sz val="12"/>
        <rFont val="Arial"/>
        <family val="2"/>
      </rPr>
      <t>2</t>
    </r>
    <r>
      <rPr>
        <sz val="12"/>
        <rFont val="Arial"/>
        <family val="2"/>
      </rPr>
      <t xml:space="preserve"> (*). 
</t>
    </r>
    <r>
      <rPr>
        <sz val="10"/>
        <rFont val="Arial"/>
        <family val="2"/>
      </rPr>
      <t xml:space="preserve">
* Please note that in many cases the application rate in the use instructions will be rather based on the total volume instead of the surface area of containers. </t>
    </r>
  </si>
  <si>
    <r>
      <rPr>
        <u/>
        <sz val="12"/>
        <rFont val="Arial"/>
        <family val="2"/>
      </rPr>
      <t>Intended use</t>
    </r>
    <r>
      <rPr>
        <sz val="12"/>
        <rFont val="Arial"/>
        <family val="2"/>
      </rPr>
      <t xml:space="preserve">: 
The biocidal product (containing an equivalent of 15g active substance /kg) is used for cleaning drinking water containers at a rate of 10 g b.p./L. </t>
    </r>
  </si>
  <si>
    <t>Overview Parameters</t>
  </si>
  <si>
    <t>The calculation in the table below considers residues remaining on the dishes after dripping off the excess in-use solution (i.e. water containing detergent). If appropriate a refinement factor may be introduced to reflect additional rinsing of dishes with clean water.</t>
  </si>
  <si>
    <t>Biocidal product specific information 
For in-can preservatives this is the concentration of the active substance in the preserved product e.g. concentration of the active substance in a dishwashing detergent.</t>
  </si>
  <si>
    <t>Default values according to HEEG Opinion 17</t>
  </si>
  <si>
    <t>Toxicological reference value should usually be available in the CAR</t>
  </si>
  <si>
    <r>
      <t>Biocidal product specific information 
calculated as m</t>
    </r>
    <r>
      <rPr>
        <vertAlign val="subscript"/>
        <sz val="12"/>
        <rFont val="Calibri"/>
        <family val="2"/>
        <scheme val="minor"/>
      </rPr>
      <t>as_24h</t>
    </r>
    <r>
      <rPr>
        <sz val="12"/>
        <rFont val="Calibri"/>
        <family val="2"/>
        <scheme val="minor"/>
      </rPr>
      <t>= m</t>
    </r>
    <r>
      <rPr>
        <vertAlign val="subscript"/>
        <sz val="12"/>
        <rFont val="Calibri"/>
        <family val="2"/>
        <scheme val="minor"/>
      </rPr>
      <t>bp_24h</t>
    </r>
    <r>
      <rPr>
        <sz val="12"/>
        <rFont val="Calibri"/>
        <family val="2"/>
        <scheme val="minor"/>
      </rPr>
      <t xml:space="preserve"> x c</t>
    </r>
    <r>
      <rPr>
        <vertAlign val="subscript"/>
        <sz val="12"/>
        <rFont val="Calibri"/>
        <family val="2"/>
        <scheme val="minor"/>
      </rPr>
      <t>as in bp</t>
    </r>
  </si>
  <si>
    <t>default or biocidal product specific value</t>
  </si>
  <si>
    <t xml:space="preserve">biocidal product specific value </t>
  </si>
  <si>
    <t>Optional refinement factor (please specify, if applicable)</t>
  </si>
  <si>
    <t>Default value: 100% or specific value for application of the biocidal product</t>
  </si>
  <si>
    <t>Default value for domestic kitchen according to ConsExpo General fact sheet 
(RIVM Report 320104002/2006)</t>
  </si>
  <si>
    <r>
      <t>0,2</t>
    </r>
    <r>
      <rPr>
        <sz val="10"/>
        <rFont val="Calibri"/>
        <family val="2"/>
        <scheme val="minor"/>
      </rPr>
      <t xml:space="preserve"> 
(surface)
</t>
    </r>
    <r>
      <rPr>
        <sz val="12"/>
        <rFont val="Calibri"/>
        <family val="2"/>
        <scheme val="minor"/>
      </rPr>
      <t>0,53</t>
    </r>
    <r>
      <rPr>
        <sz val="10"/>
        <rFont val="Calibri"/>
        <family val="2"/>
        <scheme val="minor"/>
      </rPr>
      <t xml:space="preserve"> 
(airspace) </t>
    </r>
  </si>
  <si>
    <t>60 (adult)
10 (toddler) 
23,9 (child) 
8 (infant)</t>
  </si>
  <si>
    <r>
      <t xml:space="preserve">
1,0 
</t>
    </r>
    <r>
      <rPr>
        <sz val="10"/>
        <rFont val="Calibri"/>
        <family val="2"/>
        <scheme val="minor"/>
      </rPr>
      <t xml:space="preserve">(acute exposure)
</t>
    </r>
    <r>
      <rPr>
        <sz val="12"/>
        <rFont val="Calibri"/>
        <family val="2"/>
        <scheme val="minor"/>
      </rPr>
      <t xml:space="preserve">
0,5 
</t>
    </r>
    <r>
      <rPr>
        <sz val="10"/>
        <rFont val="Calibri"/>
        <family val="2"/>
        <scheme val="minor"/>
      </rPr>
      <t>(chronic exposure)</t>
    </r>
  </si>
  <si>
    <r>
      <t xml:space="preserve">0,033 
</t>
    </r>
    <r>
      <rPr>
        <sz val="10"/>
        <rFont val="Calibri"/>
        <family val="2"/>
        <scheme val="minor"/>
      </rPr>
      <t xml:space="preserve">(60 kg adult, 2 L/d)
</t>
    </r>
    <r>
      <rPr>
        <sz val="12"/>
        <rFont val="Calibri"/>
        <family val="2"/>
        <scheme val="minor"/>
      </rPr>
      <t xml:space="preserve">
0,10
</t>
    </r>
    <r>
      <rPr>
        <sz val="10"/>
        <rFont val="Calibri"/>
        <family val="2"/>
        <scheme val="minor"/>
      </rPr>
      <t xml:space="preserve">(10 kg toddler, 1 L/d)
</t>
    </r>
    <r>
      <rPr>
        <sz val="12"/>
        <rFont val="Calibri"/>
        <family val="2"/>
        <scheme val="minor"/>
      </rPr>
      <t xml:space="preserve">
0,15 
</t>
    </r>
    <r>
      <rPr>
        <sz val="10"/>
        <rFont val="Calibri"/>
        <family val="2"/>
        <scheme val="minor"/>
      </rPr>
      <t>(5 kg infant,  0,75 L/d)</t>
    </r>
  </si>
  <si>
    <t>Parameter for airspace spray scenario: 
The ConsExpo Pest Control Products Fact Sheet (RIVM report 320005002/2006) provides default values for active spraying time (default: tact_spray = 10 s) and mass generation rate (default: MGR = 1,5g/s) resulting in 15 g of biocidal product released during  one daily use (default).</t>
  </si>
  <si>
    <t>Optional results table: Considering additional water consumption data</t>
  </si>
  <si>
    <t>&lt;Consumer group, e.g. adult &gt;</t>
  </si>
  <si>
    <t xml:space="preserve">&lt;Consumer group, 
e.g. toddler&gt; </t>
  </si>
  <si>
    <t xml:space="preserve">&lt;Consumer group, 
e.g. child&gt; </t>
  </si>
  <si>
    <t xml:space="preserve">&lt;Consumer group, e.g. infant&gt; </t>
  </si>
  <si>
    <r>
      <t>maximal application rate of active substance: 
R</t>
    </r>
    <r>
      <rPr>
        <vertAlign val="subscript"/>
        <sz val="10"/>
        <rFont val="Arial"/>
        <family val="2"/>
      </rPr>
      <t>appl. as</t>
    </r>
    <r>
      <rPr>
        <sz val="10"/>
        <rFont val="Arial"/>
        <family val="2"/>
      </rPr>
      <t xml:space="preserve"> (mg as/m</t>
    </r>
    <r>
      <rPr>
        <vertAlign val="superscript"/>
        <sz val="10"/>
        <rFont val="Arial"/>
        <family val="2"/>
      </rPr>
      <t>2</t>
    </r>
    <r>
      <rPr>
        <sz val="10"/>
        <rFont val="Arial"/>
        <family val="2"/>
      </rPr>
      <t>)</t>
    </r>
  </si>
  <si>
    <r>
      <t>maximal application rate of biocidal product: 
R</t>
    </r>
    <r>
      <rPr>
        <vertAlign val="subscript"/>
        <sz val="10"/>
        <rFont val="Arial"/>
        <family val="2"/>
      </rPr>
      <t>appl bp</t>
    </r>
    <r>
      <rPr>
        <sz val="10"/>
        <rFont val="Arial"/>
        <family val="2"/>
      </rPr>
      <t xml:space="preserve"> (g bp/L)</t>
    </r>
  </si>
  <si>
    <r>
      <t>maximal application rate of active substance: 
R</t>
    </r>
    <r>
      <rPr>
        <vertAlign val="subscript"/>
        <sz val="10"/>
        <rFont val="Arial"/>
        <family val="2"/>
      </rPr>
      <t>appl. as</t>
    </r>
    <r>
      <rPr>
        <sz val="10"/>
        <rFont val="Arial"/>
        <family val="2"/>
      </rPr>
      <t xml:space="preserve"> (mg as/L)</t>
    </r>
  </si>
  <si>
    <r>
      <t>Amount of in-use solution left on inner surface after draining the container: V</t>
    </r>
    <r>
      <rPr>
        <vertAlign val="subscript"/>
        <sz val="10"/>
        <rFont val="Arial"/>
        <family val="2"/>
      </rPr>
      <t>solution left after draining</t>
    </r>
    <r>
      <rPr>
        <sz val="10"/>
        <rFont val="Arial"/>
        <family val="2"/>
      </rPr>
      <t xml:space="preserve"> (L/m</t>
    </r>
    <r>
      <rPr>
        <vertAlign val="superscript"/>
        <sz val="10"/>
        <rFont val="Arial"/>
        <family val="2"/>
      </rPr>
      <t>2</t>
    </r>
    <r>
      <rPr>
        <sz val="10"/>
        <rFont val="Arial"/>
        <family val="2"/>
      </rPr>
      <t xml:space="preserve">) </t>
    </r>
  </si>
  <si>
    <r>
      <t>calculated as 
FT (m) x 1000 L/m</t>
    </r>
    <r>
      <rPr>
        <vertAlign val="superscript"/>
        <sz val="10"/>
        <rFont val="Arial"/>
        <family val="2"/>
      </rPr>
      <t>3</t>
    </r>
  </si>
  <si>
    <r>
      <rPr>
        <sz val="10"/>
        <rFont val="Arial"/>
        <family val="2"/>
      </rPr>
      <t>maximal application rate of active substance: 
R</t>
    </r>
    <r>
      <rPr>
        <vertAlign val="subscript"/>
        <sz val="10"/>
        <rFont val="Arial"/>
        <family val="2"/>
      </rPr>
      <t>appl. as</t>
    </r>
    <r>
      <rPr>
        <b/>
        <sz val="10"/>
        <rFont val="Arial"/>
        <family val="2"/>
      </rPr>
      <t xml:space="preserve"> </t>
    </r>
    <r>
      <rPr>
        <sz val="10"/>
        <rFont val="Arial"/>
        <family val="2"/>
      </rPr>
      <t>(mg as/L)</t>
    </r>
  </si>
  <si>
    <r>
      <t xml:space="preserve">The calculator supports the estimation of </t>
    </r>
    <r>
      <rPr>
        <u/>
        <sz val="11"/>
        <rFont val="Calibri"/>
        <family val="2"/>
      </rPr>
      <t>consumer</t>
    </r>
    <r>
      <rPr>
        <sz val="11"/>
        <rFont val="Calibri"/>
        <family val="2"/>
      </rPr>
      <t xml:space="preserve"> exposure to residues in food for different age groups. Routinely consumer exposure is calculated for adults (60 kg bodyweight) and toddlers (10 kg bodyweight), results for other age groups may be considered if they represent the worst-case. 
</t>
    </r>
    <r>
      <rPr>
        <u/>
        <sz val="11"/>
        <rFont val="Calibri"/>
        <family val="2"/>
      </rPr>
      <t xml:space="preserve">
Refinement</t>
    </r>
    <r>
      <rPr>
        <sz val="11"/>
        <rFont val="Calibri"/>
        <family val="2"/>
      </rPr>
      <t xml:space="preserve"> of the calculations is possible if sufficiently justified. One simple option for refinement of the scenarios is to apply a (sufficiently justified!) refinement factor (e.g. based on measured surface residues, information on mass transfer efficiency, information on degradation of active substance, to account for an additional rinsing step for dishwashing etc.). 
Please note that the use of this calculator requires expert judgement with regard to choice of scenario, application of assumptions and default values. </t>
    </r>
  </si>
  <si>
    <r>
      <t xml:space="preserve">Different default values for 
- </t>
    </r>
    <r>
      <rPr>
        <u/>
        <sz val="12"/>
        <rFont val="Calibri"/>
        <family val="2"/>
        <scheme val="minor"/>
      </rPr>
      <t>surface treatment</t>
    </r>
    <r>
      <rPr>
        <sz val="12"/>
        <rFont val="Calibri"/>
        <family val="2"/>
        <scheme val="minor"/>
      </rPr>
      <t xml:space="preserve">
(area of food contact on kitchen counter)
- </t>
    </r>
    <r>
      <rPr>
        <u/>
        <sz val="12"/>
        <rFont val="Calibri"/>
        <family val="2"/>
        <scheme val="minor"/>
      </rPr>
      <t>airspace treatment</t>
    </r>
    <r>
      <rPr>
        <sz val="12"/>
        <rFont val="Calibri"/>
        <family val="2"/>
        <scheme val="minor"/>
      </rPr>
      <t xml:space="preserve">
(area of food contact on kitchen counter + area of exposed dishes with food contact + area of exposed food)
(see Guidance Non-professional Uses, Appendix 5-1, Table 44)
In order to distinguish between acute and chronic exposure please apply the respective dietary intake fraction D in the model calculations (see below).</t>
    </r>
  </si>
  <si>
    <t>Default according to Guidance Non-professional Uses, sections 5.6.1 &amp; 5.6.3:
assumption: in the chronic assessment scenario only half the fraction is consumed per day</t>
  </si>
  <si>
    <t>Calculated value 
(for calculation details see Guidance Non-professional Uses, section 5.6 and spreadsheets "Calc1..." to "Calc5..." in this Excel Workbook)</t>
  </si>
  <si>
    <t>Default values according to Guidance Non-professional Uses, Appendix 5-2 No. 2: WHO, Domestic Water Quantity, Service, Level and Health, 2003, http://www.who.int/water_sanitation_health/diseases/WSH03.02.pdf).
[Note: WHO does not differentiate between acute and chronic intake.]
Additional intake assessments (that are supported by relevant dietary survey data/information) may be required for infants (see Guidance Non-prof Uses, Appendix 5-2 No. 2).</t>
  </si>
  <si>
    <r>
      <t>Biocidal product specific value: 
calculation depends on unit of R</t>
    </r>
    <r>
      <rPr>
        <vertAlign val="subscript"/>
        <sz val="12"/>
        <rFont val="Calibri"/>
        <family val="2"/>
        <scheme val="minor"/>
      </rPr>
      <t>appl bp</t>
    </r>
    <r>
      <rPr>
        <sz val="12"/>
        <rFont val="Calibri"/>
        <family val="2"/>
        <scheme val="minor"/>
      </rPr>
      <t xml:space="preserve">
e.g. R</t>
    </r>
    <r>
      <rPr>
        <vertAlign val="subscript"/>
        <sz val="12"/>
        <rFont val="Calibri"/>
        <family val="2"/>
        <scheme val="minor"/>
      </rPr>
      <t>appl as</t>
    </r>
    <r>
      <rPr>
        <sz val="12"/>
        <rFont val="Calibri"/>
        <family val="2"/>
        <scheme val="minor"/>
      </rPr>
      <t xml:space="preserve"> [mg/L] = c</t>
    </r>
    <r>
      <rPr>
        <vertAlign val="subscript"/>
        <sz val="12"/>
        <rFont val="Calibri"/>
        <family val="2"/>
        <scheme val="minor"/>
      </rPr>
      <t>as in bp</t>
    </r>
    <r>
      <rPr>
        <sz val="12"/>
        <rFont val="Calibri"/>
        <family val="2"/>
        <scheme val="minor"/>
      </rPr>
      <t xml:space="preserve"> x R</t>
    </r>
    <r>
      <rPr>
        <vertAlign val="subscript"/>
        <sz val="12"/>
        <rFont val="Calibri"/>
        <family val="2"/>
        <scheme val="minor"/>
      </rPr>
      <t>appl bp</t>
    </r>
    <r>
      <rPr>
        <sz val="12"/>
        <rFont val="Calibri"/>
        <family val="2"/>
        <scheme val="minor"/>
      </rPr>
      <t xml:space="preserve"> [mg/m</t>
    </r>
    <r>
      <rPr>
        <vertAlign val="superscript"/>
        <sz val="12"/>
        <rFont val="Calibri"/>
        <family val="2"/>
        <scheme val="minor"/>
      </rPr>
      <t>3</t>
    </r>
    <r>
      <rPr>
        <sz val="12"/>
        <rFont val="Calibri"/>
        <family val="2"/>
        <scheme val="minor"/>
      </rPr>
      <t>] ÷ 1000</t>
    </r>
    <r>
      <rPr>
        <vertAlign val="subscript"/>
        <sz val="12"/>
        <rFont val="Calibri"/>
        <family val="2"/>
        <scheme val="minor"/>
      </rPr>
      <t xml:space="preserve">
</t>
    </r>
    <r>
      <rPr>
        <sz val="12"/>
        <rFont val="Calibri"/>
        <family val="2"/>
        <scheme val="minor"/>
      </rPr>
      <t>(if measured data is available please include information in a refinement factor, RF)</t>
    </r>
  </si>
  <si>
    <r>
      <t>Calculated value for airspace applications according to Guidance Non-professional Uses, sections 5.6.1 &amp; 5.6.3:
 R</t>
    </r>
    <r>
      <rPr>
        <vertAlign val="subscript"/>
        <sz val="12"/>
        <rFont val="Calibri"/>
        <family val="2"/>
        <scheme val="minor"/>
      </rPr>
      <t>surface</t>
    </r>
    <r>
      <rPr>
        <sz val="12"/>
        <rFont val="Calibri"/>
        <family val="2"/>
        <scheme val="minor"/>
      </rPr>
      <t>= m</t>
    </r>
    <r>
      <rPr>
        <vertAlign val="subscript"/>
        <sz val="12"/>
        <rFont val="Calibri"/>
        <family val="2"/>
        <scheme val="minor"/>
      </rPr>
      <t>as_24h</t>
    </r>
    <r>
      <rPr>
        <sz val="12"/>
        <rFont val="Calibri"/>
        <family val="2"/>
        <scheme val="minor"/>
      </rPr>
      <t xml:space="preserve"> x h</t>
    </r>
    <r>
      <rPr>
        <vertAlign val="subscript"/>
        <sz val="12"/>
        <rFont val="Calibri"/>
        <family val="2"/>
        <scheme val="minor"/>
      </rPr>
      <t>room</t>
    </r>
    <r>
      <rPr>
        <sz val="12"/>
        <rFont val="Calibri"/>
        <family val="2"/>
        <scheme val="minor"/>
      </rPr>
      <t xml:space="preserve"> ÷ V</t>
    </r>
    <r>
      <rPr>
        <vertAlign val="subscript"/>
        <sz val="12"/>
        <rFont val="Calibri"/>
        <family val="2"/>
        <scheme val="minor"/>
      </rPr>
      <t xml:space="preserve">room
</t>
    </r>
    <r>
      <rPr>
        <sz val="12"/>
        <rFont val="Calibri"/>
        <family val="2"/>
        <scheme val="minor"/>
      </rPr>
      <t>(if measured data is available please include information in a refinement factor, RF)</t>
    </r>
  </si>
  <si>
    <t xml:space="preserve">This spreadsheet supports calculations for the scenario "Surface treatment with biocidal product" as described in section 5.6.1 of the "Guidance on Estimating Dietary Risk from Transfer of Biocidal Active Substances into Foods - Non-professional Uses". </t>
  </si>
  <si>
    <t xml:space="preserve">For a more detailed explanation of parameters please refer to the "Overview parameters" spreadsheet. Routinely consumer exposure is calculated for adults and toddlers, results for other age groups may be considered if they represent the worst-case. Please be advised that calculation models may need to be adjusted based on the intended use. </t>
  </si>
  <si>
    <t>Estimation of chronic consumer exposure via food (mg/kg bw/d)</t>
  </si>
  <si>
    <t>Estimation of acute consumer exposure via food (mg/kg bw/d)</t>
  </si>
  <si>
    <t xml:space="preserve">This spreadsheet supports calculations for the scenario "Surface treatment with biocidal product" as described in section 5.6.3 of the "Guidance on Estimating Dietary Risk from Transfer of Biocidal Active Substances into Foods - Non-professional Uses". </t>
  </si>
  <si>
    <t xml:space="preserve">This spreadsheet supports calculations for the scenario "Drinking water disinfection" as described in section 5.6.4.1 of the "Guidance on Estimating Dietary Risk from Transfer of Biocidal Active Substances into Foods - Non-professional Uses". </t>
  </si>
  <si>
    <t xml:space="preserve">In table 3A calculation of consumer exposure is performed based on daily water consumption according to WHO (as described in Guidance Non-professional Uses, section 5.6.4). In order to consider other water consumption data please scroll down to find an additional results table (table 3B).  </t>
  </si>
  <si>
    <t>Estimation of consumer exposure via food (mg/kg bw/d)</t>
  </si>
  <si>
    <t xml:space="preserve">This spreadsheet supports calculations for the scenario "Disinfection of drinking water containers" as described in section 5.6.4.2 of the "Guidance on Estimating Dietary Risk from Transfer of Biocidal Active Substances into Foods - Non-professional Uses". </t>
  </si>
  <si>
    <t xml:space="preserve">This spreadsheet supports calculations for the scenario "Disinfectants in dishwashing detergents" as described in section 5.6.2 of the "Guidance on Estimating Dietary Risk from Transfer of Biocidal Active Substances into Foods - Non-professional Uses". </t>
  </si>
  <si>
    <t>Estimation of daily consumer exposure via food (mg/kg bw/d)</t>
  </si>
  <si>
    <r>
      <t>R</t>
    </r>
    <r>
      <rPr>
        <vertAlign val="subscript"/>
        <sz val="12"/>
        <rFont val="Calibri"/>
        <family val="2"/>
        <scheme val="minor"/>
      </rPr>
      <t xml:space="preserve">appl bp
</t>
    </r>
    <r>
      <rPr>
        <sz val="12"/>
        <rFont val="Calibri"/>
        <family val="2"/>
        <scheme val="minor"/>
      </rPr>
      <t>R</t>
    </r>
    <r>
      <rPr>
        <vertAlign val="subscript"/>
        <sz val="12"/>
        <rFont val="Calibri"/>
        <family val="2"/>
        <scheme val="minor"/>
      </rPr>
      <t>appl detergent</t>
    </r>
  </si>
  <si>
    <r>
      <t>Unit depends on application procedure of biocidal product
- for the dishwashing scenario insert the concentration of detergent in dish wash solution (R</t>
    </r>
    <r>
      <rPr>
        <vertAlign val="subscript"/>
        <sz val="12"/>
        <rFont val="Calibri"/>
        <family val="2"/>
        <scheme val="minor"/>
      </rPr>
      <t>appl detergent</t>
    </r>
    <r>
      <rPr>
        <sz val="12"/>
        <rFont val="Calibri"/>
        <family val="2"/>
        <scheme val="minor"/>
      </rPr>
      <t>): default 1,400 g/L (ConsExpo Cleaning Products Fact Sheet, RIVM report 320104003/2006) or product specific value, if available</t>
    </r>
  </si>
  <si>
    <r>
      <rPr>
        <u/>
        <sz val="12"/>
        <rFont val="Arial"/>
        <family val="2"/>
      </rPr>
      <t>Intended use</t>
    </r>
    <r>
      <rPr>
        <sz val="12"/>
        <rFont val="Arial"/>
        <family val="2"/>
      </rPr>
      <t>: 
The biocidal product is a liquid disinfectant (containing 1 g active substance/L) that is sprayed on counter tops in domestic kitchens at an application rate of 15 mL biocidal product /m</t>
    </r>
    <r>
      <rPr>
        <vertAlign val="superscript"/>
        <sz val="12"/>
        <rFont val="Arial"/>
        <family val="2"/>
      </rPr>
      <t>2</t>
    </r>
    <r>
      <rPr>
        <sz val="12"/>
        <rFont val="Arial"/>
        <family val="2"/>
      </rPr>
      <t>.
(see Guidance Non-professional Uses, Example 1)</t>
    </r>
  </si>
  <si>
    <r>
      <rPr>
        <u/>
        <sz val="12"/>
        <rFont val="Arial"/>
        <family val="2"/>
      </rPr>
      <t xml:space="preserve">Intended use </t>
    </r>
    <r>
      <rPr>
        <sz val="12"/>
        <rFont val="Arial"/>
        <family val="2"/>
      </rPr>
      <t>: 
The biocidal product is a liquid (containing 0.53% (w/v)  or 0.69 % (w/w) active substance) that is used in a heated vaporiser. One bottle of liquid contains 45 ml (corresponding to 34.8 g) biocidal product and lasts for 720 hours. One vaporising unit is used in an average sized room (30 m</t>
    </r>
    <r>
      <rPr>
        <vertAlign val="superscript"/>
        <sz val="12"/>
        <rFont val="Arial"/>
        <family val="2"/>
      </rPr>
      <t>3</t>
    </r>
    <r>
      <rPr>
        <sz val="12"/>
        <rFont val="Arial"/>
        <family val="2"/>
      </rPr>
      <t>) for a maximum of 12 hours per day.
(see Guidance Non-professional Uses, Example 3)</t>
    </r>
  </si>
  <si>
    <r>
      <t xml:space="preserve">
</t>
    </r>
    <r>
      <rPr>
        <b/>
        <sz val="14"/>
        <color theme="1"/>
        <rFont val="Arial"/>
        <family val="2"/>
      </rPr>
      <t>About the BfR</t>
    </r>
    <r>
      <rPr>
        <sz val="12"/>
        <color theme="1"/>
        <rFont val="Arial"/>
        <family val="2"/>
      </rPr>
      <t xml:space="preserve">
The German Federal Institute for Risk Assessment (BfR) is a scientific institution within the portfolio of the Federal Ministry of Food and Agriculture (BMEL) in Germany. It advises the Federal Government and Federal Laender on questions of food, chemical and product safety. The BfR conducts its own research on topics that are closely linked to its assessment tasks.
http://www.bfr.bund.de/en/home.html</t>
    </r>
  </si>
  <si>
    <t>Parameter for airspace spray scenario: 
The ConsExpo Pest Control Products Fact Sheet (RIVM report 320005002/2006) provides default values for active spraying time (default: tact_spray = 10 s) and mass generation rate (default: MGR = 1,5 g/s) resulting in 15 g of biocidal product released during one daily use (default).</t>
  </si>
  <si>
    <r>
      <t xml:space="preserve">Default value according to Guidance Non-professional Uses, Appendix 5-1, Table 44:
container of 5 L  (cylindrical shape, diameter: 14 cm, height 33 cm)
</t>
    </r>
    <r>
      <rPr>
        <sz val="12"/>
        <color rgb="FFFF0000"/>
        <rFont val="Calibri"/>
        <family val="2"/>
        <scheme val="minor"/>
      </rPr>
      <t xml:space="preserve">
</t>
    </r>
    <r>
      <rPr>
        <sz val="12"/>
        <rFont val="Calibri"/>
        <family val="2"/>
        <scheme val="minor"/>
      </rPr>
      <t xml:space="preserve">A smaller container may be considered if relevant, e.g. a bottle with a volume of 1L or 0,5L. </t>
    </r>
  </si>
  <si>
    <t>Cells highlighted in yellow may be filled with further product-specific information or additional water consumption data if available.</t>
  </si>
  <si>
    <r>
      <t>daily water consumption (chronic) I</t>
    </r>
    <r>
      <rPr>
        <vertAlign val="subscript"/>
        <sz val="10"/>
        <rFont val="Arial"/>
        <family val="2"/>
      </rPr>
      <t>water</t>
    </r>
    <r>
      <rPr>
        <sz val="10"/>
        <rFont val="Arial"/>
        <family val="2"/>
      </rPr>
      <t xml:space="preserve"> (L/kg bw/d) 
(&lt;reference&gt;)</t>
    </r>
  </si>
  <si>
    <r>
      <t>daily water consumption (acute)  I</t>
    </r>
    <r>
      <rPr>
        <vertAlign val="subscript"/>
        <sz val="10"/>
        <rFont val="Arial"/>
        <family val="2"/>
      </rPr>
      <t>water</t>
    </r>
    <r>
      <rPr>
        <sz val="10"/>
        <rFont val="Arial"/>
        <family val="2"/>
      </rPr>
      <t xml:space="preserve"> (L/kg bw/d) (&lt;reference&gt;)</t>
    </r>
  </si>
  <si>
    <t>Cells highlighted in yellow may be filled with further product-specific information or alternative values for smaller water containers if available and/or applicable.</t>
  </si>
  <si>
    <t>FT</t>
  </si>
  <si>
    <t>film thickness of in-use solution left on inner container surface</t>
  </si>
  <si>
    <t>Default according to Guidance Non-professional Uses, section 5.6.4.2</t>
  </si>
  <si>
    <r>
      <t xml:space="preserve"> 
V</t>
    </r>
    <r>
      <rPr>
        <vertAlign val="subscript"/>
        <sz val="12"/>
        <rFont val="Calibri"/>
        <family val="2"/>
        <scheme val="minor"/>
      </rPr>
      <t>solution left after draining</t>
    </r>
  </si>
  <si>
    <t>volume of solution left on inner container surface after draining</t>
  </si>
  <si>
    <r>
      <t>L/m</t>
    </r>
    <r>
      <rPr>
        <vertAlign val="superscript"/>
        <sz val="12"/>
        <rFont val="Calibri"/>
        <family val="2"/>
        <scheme val="minor"/>
      </rPr>
      <t>2</t>
    </r>
  </si>
  <si>
    <r>
      <t xml:space="preserve">biocidal product specific information (please describe derivation of value):
- for </t>
    </r>
    <r>
      <rPr>
        <u/>
        <sz val="12"/>
        <rFont val="Calibri"/>
        <family val="2"/>
        <scheme val="minor"/>
      </rPr>
      <t>electrical evaporators</t>
    </r>
    <r>
      <rPr>
        <sz val="12"/>
        <rFont val="Calibri"/>
        <family val="2"/>
        <scheme val="minor"/>
      </rPr>
      <t xml:space="preserve"> duration of use per unit of biocidal product (e.g. bottle) and day may be considered
- for </t>
    </r>
    <r>
      <rPr>
        <u/>
        <sz val="12"/>
        <rFont val="Calibri"/>
        <family val="2"/>
        <scheme val="minor"/>
      </rPr>
      <t>aerosol spray cans</t>
    </r>
    <r>
      <rPr>
        <sz val="12"/>
        <rFont val="Calibri"/>
        <family val="2"/>
        <scheme val="minor"/>
      </rPr>
      <t xml:space="preserve"> a ConsExpo scenario could be considered as 
[amount of biocidal product per spraying event]  
</t>
    </r>
    <r>
      <rPr>
        <sz val="12"/>
        <rFont val="Calibri"/>
        <family val="2"/>
        <scheme val="minor"/>
      </rPr>
      <t>= t</t>
    </r>
    <r>
      <rPr>
        <vertAlign val="subscript"/>
        <sz val="12"/>
        <rFont val="Calibri"/>
        <family val="2"/>
        <scheme val="minor"/>
      </rPr>
      <t>act spray</t>
    </r>
    <r>
      <rPr>
        <sz val="12"/>
        <rFont val="Calibri"/>
        <family val="2"/>
        <scheme val="minor"/>
      </rPr>
      <t xml:space="preserve"> x MGR . 
The ConsExpo Pest Control Products Fact Sheet (RIVM report 320005002/2006) provides default values for active spraying time (default: t</t>
    </r>
    <r>
      <rPr>
        <vertAlign val="subscript"/>
        <sz val="12"/>
        <rFont val="Calibri"/>
        <family val="2"/>
        <scheme val="minor"/>
      </rPr>
      <t>act_spray</t>
    </r>
    <r>
      <rPr>
        <sz val="12"/>
        <rFont val="Calibri"/>
        <family val="2"/>
        <scheme val="minor"/>
      </rPr>
      <t xml:space="preserve"> = 10 s) and mass generation rate (default: MGR = 1,5g/s) resulting in 15 g of biocidal product released during  one daily use (default).</t>
    </r>
  </si>
  <si>
    <r>
      <t>Value calculated based on film thickness of in-use solution left on inner container surface (in m):  
V</t>
    </r>
    <r>
      <rPr>
        <vertAlign val="subscript"/>
        <sz val="12"/>
        <rFont val="Calibri"/>
        <family val="2"/>
        <scheme val="minor"/>
      </rPr>
      <t>solution left after draining</t>
    </r>
    <r>
      <rPr>
        <sz val="12"/>
        <rFont val="Calibri"/>
        <family val="2"/>
        <scheme val="minor"/>
      </rPr>
      <t xml:space="preserve"> = FT x 1000 L/m</t>
    </r>
    <r>
      <rPr>
        <vertAlign val="superscript"/>
        <sz val="10"/>
        <rFont val="Arial"/>
        <family val="2"/>
      </rPr>
      <t>3</t>
    </r>
  </si>
  <si>
    <t>daily water consumption (chronic/acute) 
(L/kg bw/d)
(acc to WHO Domestic Water Quantity, Service, Level and Health, 2003)</t>
  </si>
  <si>
    <r>
      <t xml:space="preserve">This calculator has been developed by the German Federal Institute for Risk Assessment (BfR) (1) to support competent authorities and industry when performing dietary risk assessment for biocidal products. It presents a tool to facilitate the estimation of dietary risk from </t>
    </r>
    <r>
      <rPr>
        <u/>
        <sz val="11"/>
        <rFont val="Calibri"/>
        <family val="2"/>
      </rPr>
      <t>consumer exposure to biocidal active substances used in domestic households</t>
    </r>
    <r>
      <rPr>
        <sz val="11"/>
        <rFont val="Calibri"/>
        <family val="2"/>
      </rPr>
      <t xml:space="preserve"> as described in the Guidance on Estimating Dietary Risk from Transfer of Biocidal Active Substances into Foods - Non-professional Uses (Guidance Non-professional Uses) (2). It applies assumptions and default values as given in the guidance document. 
The </t>
    </r>
    <r>
      <rPr>
        <u/>
        <sz val="11"/>
        <rFont val="Calibri"/>
        <family val="2"/>
      </rPr>
      <t>exposure models</t>
    </r>
    <r>
      <rPr>
        <sz val="11"/>
        <rFont val="Calibri"/>
        <family val="2"/>
      </rPr>
      <t xml:space="preserve"> presented in this calculator are not a comprehensive collection of scenarios. During evaluation it must be ensured that the chosen scenario is applicable to the intended use to be evaluated. Adjustment of existing scenarios or development of new scenarios will be required on a case-by-case basis. The list of scenarios in this calculator may be extended as more active substances and their uses in biocidal products are evaluated. 
The "</t>
    </r>
    <r>
      <rPr>
        <u/>
        <sz val="11"/>
        <rFont val="Calibri"/>
        <family val="2"/>
      </rPr>
      <t>Examples" spreadsheet</t>
    </r>
    <r>
      <rPr>
        <sz val="11"/>
        <rFont val="Calibri"/>
        <family val="2"/>
      </rPr>
      <t xml:space="preserve"> contains calculations for various scenarios to illustrate the use of this calculator. Results for the examples given in the Guidance Non-professional Uses may slightly deviate from results produced by this calculator due to rounding differences.</t>
    </r>
    <r>
      <rPr>
        <sz val="11"/>
        <color rgb="FFFF0000"/>
        <rFont val="Calibri"/>
        <family val="2"/>
      </rPr>
      <t/>
    </r>
  </si>
  <si>
    <r>
      <t>(1) http://www.bfr.bund.de
(2) Guidance on Biocidal Products Regulation (BPR): Volume III Parts B+C, Section 5 Guidance on Estimating Dietary Risk from Transfer of Biocidal Active Substances into Foods - Non-professional Uses
https://echa.europa.eu/guidance-documents/guidance-on-biocides-legislation
(3) WHO, Domestic Water Quantity, Service, Level and Health, 2003, http://www.who.int/water_sanitation_health/diseases/WSH03.02.pdf</t>
    </r>
    <r>
      <rPr>
        <sz val="11"/>
        <color rgb="FFFF0000"/>
        <rFont val="Calibri"/>
        <family val="2"/>
      </rPr>
      <t/>
    </r>
  </si>
  <si>
    <t xml:space="preserve">          Calc 2. Dishwashing (Non-professional use) (e.g. in-can preservatives)</t>
  </si>
  <si>
    <t xml:space="preserve">          Calc 3. Airspace treatment with biocidal product (e.g. insecticides)</t>
  </si>
  <si>
    <t xml:space="preserve">          Calc 4. Disinfectants added to drinking water</t>
  </si>
  <si>
    <t xml:space="preserve">          Calc 5. Disinfectants used to treat water containers </t>
  </si>
  <si>
    <r>
      <t xml:space="preserve">Currently the Guidance Non-professional Uses covers five different </t>
    </r>
    <r>
      <rPr>
        <u/>
        <sz val="11"/>
        <rFont val="Calibri"/>
        <family val="2"/>
      </rPr>
      <t>scenarios</t>
    </r>
    <r>
      <rPr>
        <sz val="11"/>
        <rFont val="Calibri"/>
        <family val="2"/>
      </rPr>
      <t xml:space="preserve">: 1. surface treatment, 2. dishwashing, 
3. airspace treatment, 4. drinking water disinfection, and 5. disinfection of drinking water containers. 
The </t>
    </r>
    <r>
      <rPr>
        <u/>
        <sz val="11"/>
        <rFont val="Calibri"/>
        <family val="2"/>
      </rPr>
      <t>methods for assessment</t>
    </r>
    <r>
      <rPr>
        <sz val="11"/>
        <rFont val="Calibri"/>
        <family val="2"/>
      </rPr>
      <t xml:space="preserve"> of dietary risk from biocide transfer into food described in the Guidance Non-professional Uses are based on worst-case considerations assuming realistic maximum biocide residue intake. The biocide residue intake is calculated via the area of contact with food, making it unnecessary to include food consumption data in the assessment. The only exceptions are the scenarios with exposure of drinking water, which include water consumption rates in the calculation (3).  
Details on the required </t>
    </r>
    <r>
      <rPr>
        <u/>
        <sz val="11"/>
        <rFont val="Calibri"/>
        <family val="2"/>
      </rPr>
      <t>input data</t>
    </r>
    <r>
      <rPr>
        <sz val="11"/>
        <rFont val="Calibri"/>
        <family val="2"/>
      </rPr>
      <t xml:space="preserve"> for the individual scenarios are given in the </t>
    </r>
    <r>
      <rPr>
        <u/>
        <sz val="11"/>
        <rFont val="Calibri"/>
        <family val="2"/>
      </rPr>
      <t>spreadsheet "Overview parameters"</t>
    </r>
    <r>
      <rPr>
        <sz val="11"/>
        <rFont val="Calibri"/>
        <family val="2"/>
      </rPr>
      <t>. Most scenarios only require the input of the maximal application rate of the biocidal product and the concentration of the active substance in the biocidal product. Please note that the proper units must be used. If justified (e.g. if measured values are available for certain parameters) default values may be replaced accordingly. Time intervals between applications are not considered in the models, instead the worst case is taken into account assuming the presence of the highest possible amount of residue present on the day of application. Daily use without accumulation of residues is assumed.</t>
    </r>
  </si>
  <si>
    <r>
      <t xml:space="preserve">This spreadsheet provides examples to illustrate calculations as described in the "Guidance on Estimating Dietary Risk from Transfer of Biocidal Active Substances into Foods - Non-professional Uses". Input information for each example is </t>
    </r>
    <r>
      <rPr>
        <b/>
        <sz val="12"/>
        <color rgb="FF3333CC"/>
        <rFont val="Arial"/>
        <family val="2"/>
      </rPr>
      <t>highlighted in blue</t>
    </r>
    <r>
      <rPr>
        <sz val="12"/>
        <rFont val="Arial"/>
        <family val="2"/>
      </rPr>
      <t xml:space="preserve">. For a more detailed explanation of parameters please refer to the "Overview parameters" spreadsheet. </t>
    </r>
  </si>
  <si>
    <r>
      <t>Please scroll down to find the following examples:</t>
    </r>
    <r>
      <rPr>
        <sz val="12"/>
        <rFont val="Arial"/>
        <family val="2"/>
      </rPr>
      <t xml:space="preserve">
A Disinfecting food preparation surfaces
B Dishwashing (Non-professional use)
C Applying an insecticide with a heated vaporiser 
D Insecticidal airspace spray
E Drinking water disinfection 
F1 Disinfecting drinking water containers (application rate in mg/m</t>
    </r>
    <r>
      <rPr>
        <vertAlign val="superscript"/>
        <sz val="12"/>
        <rFont val="Arial"/>
        <family val="2"/>
      </rPr>
      <t>2</t>
    </r>
    <r>
      <rPr>
        <sz val="12"/>
        <rFont val="Arial"/>
        <family val="2"/>
      </rPr>
      <t xml:space="preserve">)
F2 Disinfecting drinking water containers (application rate in mg/L, considering 20 </t>
    </r>
    <r>
      <rPr>
        <sz val="12"/>
        <rFont val="Symbol"/>
        <family val="1"/>
        <charset val="2"/>
      </rPr>
      <t>m</t>
    </r>
    <r>
      <rPr>
        <sz val="12"/>
        <rFont val="Arial"/>
        <family val="2"/>
      </rPr>
      <t>m film of in-use solution left on container inner surface)</t>
    </r>
  </si>
  <si>
    <r>
      <rPr>
        <u/>
        <sz val="12"/>
        <rFont val="Arial"/>
        <family val="2"/>
      </rPr>
      <t>Intended use</t>
    </r>
    <r>
      <rPr>
        <sz val="12"/>
        <rFont val="Arial"/>
        <family val="2"/>
      </rPr>
      <t>: 
The biocidal product is an airspace spray (containing 0.1 % (w/w) active substance) for control of flying insects (e.g. flies, mosquitoes). The product is used by non-professional users once daily in residential homes including kitchens.The application lasts up to 10 seconds (= active spraying time, t</t>
    </r>
    <r>
      <rPr>
        <vertAlign val="subscript"/>
        <sz val="12"/>
        <rFont val="Arial"/>
        <family val="2"/>
      </rPr>
      <t>act_spray</t>
    </r>
    <r>
      <rPr>
        <sz val="12"/>
        <rFont val="Arial"/>
        <family val="2"/>
      </rPr>
      <t>). The proposed packaging for the biocidal product has a maximum emission rate of 1.5 g/s (= mass generation rate, MGR).</t>
    </r>
  </si>
  <si>
    <r>
      <t>calculated as 
R</t>
    </r>
    <r>
      <rPr>
        <vertAlign val="subscript"/>
        <sz val="10"/>
        <color rgb="FF3333CC"/>
        <rFont val="Arial"/>
        <family val="2"/>
      </rPr>
      <t xml:space="preserve">appl as </t>
    </r>
    <r>
      <rPr>
        <sz val="10"/>
        <color rgb="FF3333CC"/>
        <rFont val="Arial"/>
        <family val="2"/>
      </rPr>
      <t>= c</t>
    </r>
    <r>
      <rPr>
        <vertAlign val="subscript"/>
        <sz val="10"/>
        <color rgb="FF3333CC"/>
        <rFont val="Arial"/>
        <family val="2"/>
      </rPr>
      <t>as in bp</t>
    </r>
    <r>
      <rPr>
        <sz val="10"/>
        <color rgb="FF3333CC"/>
        <rFont val="Arial"/>
        <family val="2"/>
      </rPr>
      <t xml:space="preserve"> x 
(R</t>
    </r>
    <r>
      <rPr>
        <vertAlign val="subscript"/>
        <sz val="10"/>
        <color rgb="FF3333CC"/>
        <rFont val="Arial"/>
        <family val="2"/>
      </rPr>
      <t xml:space="preserve">appl bp </t>
    </r>
    <r>
      <rPr>
        <sz val="10"/>
        <color rgb="FF3333CC"/>
        <rFont val="Arial"/>
        <family val="2"/>
      </rPr>
      <t>÷1000)</t>
    </r>
  </si>
  <si>
    <t xml:space="preserve">Example B: Dishwashing </t>
  </si>
  <si>
    <r>
      <t>calculated as 
R</t>
    </r>
    <r>
      <rPr>
        <vertAlign val="subscript"/>
        <sz val="10"/>
        <color rgb="FF3333CC"/>
        <rFont val="Arial"/>
        <family val="2"/>
      </rPr>
      <t xml:space="preserve">appl as </t>
    </r>
    <r>
      <rPr>
        <sz val="10"/>
        <color rgb="FF3333CC"/>
        <rFont val="Arial"/>
        <family val="2"/>
      </rPr>
      <t>= 
(c</t>
    </r>
    <r>
      <rPr>
        <vertAlign val="subscript"/>
        <sz val="10"/>
        <color rgb="FF3333CC"/>
        <rFont val="Arial"/>
        <family val="2"/>
      </rPr>
      <t>as in bp</t>
    </r>
    <r>
      <rPr>
        <sz val="10"/>
        <color rgb="FF3333CC"/>
        <rFont val="Arial"/>
        <family val="2"/>
      </rPr>
      <t xml:space="preserve"> ÷ 1000) x 
R</t>
    </r>
    <r>
      <rPr>
        <vertAlign val="subscript"/>
        <sz val="10"/>
        <color rgb="FF3333CC"/>
        <rFont val="Arial"/>
        <family val="2"/>
      </rPr>
      <t>appl detergent</t>
    </r>
    <r>
      <rPr>
        <sz val="10"/>
        <color rgb="FF3333CC"/>
        <rFont val="Arial"/>
        <family val="2"/>
      </rPr>
      <t xml:space="preserve"> </t>
    </r>
  </si>
  <si>
    <t>Example C: Heated vaporiser for insecticide liquid</t>
  </si>
  <si>
    <t>Example D: Insecticidal airspace spray</t>
  </si>
  <si>
    <t>Example E: Drinking water disinfection</t>
  </si>
  <si>
    <t>Example F1: Disinfecting drinking water containers</t>
  </si>
  <si>
    <r>
      <t xml:space="preserve">Example F2: Disinfecting drinking water containers (considering 20 </t>
    </r>
    <r>
      <rPr>
        <b/>
        <sz val="12"/>
        <rFont val="Symbol"/>
        <family val="1"/>
        <charset val="2"/>
      </rPr>
      <t>m</t>
    </r>
    <r>
      <rPr>
        <b/>
        <sz val="12"/>
        <rFont val="Arial"/>
        <family val="2"/>
      </rPr>
      <t>m film of in-use solution left on container inner surface)</t>
    </r>
  </si>
  <si>
    <r>
      <t>calculated as
m</t>
    </r>
    <r>
      <rPr>
        <vertAlign val="subscript"/>
        <sz val="10"/>
        <color rgb="FF3333CC"/>
        <rFont val="Arial"/>
        <family val="2"/>
      </rPr>
      <t>bp_24h</t>
    </r>
    <r>
      <rPr>
        <sz val="10"/>
        <color rgb="FF3333CC"/>
        <rFont val="Arial"/>
        <family val="2"/>
      </rPr>
      <t xml:space="preserve"> 
= 34.8 g ÷ 720 h x 12 h</t>
    </r>
  </si>
  <si>
    <r>
      <t>calculated as 
m</t>
    </r>
    <r>
      <rPr>
        <vertAlign val="subscript"/>
        <sz val="10"/>
        <color rgb="FF3333CC"/>
        <rFont val="Arial"/>
        <family val="2"/>
      </rPr>
      <t xml:space="preserve">as_24h
</t>
    </r>
    <r>
      <rPr>
        <sz val="10"/>
        <color rgb="FF3333CC"/>
        <rFont val="Arial"/>
        <family val="2"/>
      </rPr>
      <t>= m</t>
    </r>
    <r>
      <rPr>
        <vertAlign val="subscript"/>
        <sz val="10"/>
        <color rgb="FF3333CC"/>
        <rFont val="Arial"/>
        <family val="2"/>
      </rPr>
      <t>bp_24h</t>
    </r>
    <r>
      <rPr>
        <sz val="10"/>
        <color rgb="FF3333CC"/>
        <rFont val="Arial"/>
        <family val="2"/>
      </rPr>
      <t xml:space="preserve"> x c</t>
    </r>
    <r>
      <rPr>
        <vertAlign val="subscript"/>
        <sz val="10"/>
        <color rgb="FF3333CC"/>
        <rFont val="Arial"/>
        <family val="2"/>
      </rPr>
      <t>as in bp</t>
    </r>
    <r>
      <rPr>
        <sz val="10"/>
        <color rgb="FF3333CC"/>
        <rFont val="Arial"/>
        <family val="2"/>
      </rPr>
      <t xml:space="preserve">
= (0.58 g ÷ 1000)  x 6900 mg/kg </t>
    </r>
  </si>
  <si>
    <r>
      <t>ConsExpo scenario for aerosol spray cans:
m</t>
    </r>
    <r>
      <rPr>
        <vertAlign val="subscript"/>
        <sz val="10"/>
        <color rgb="FF3333CC"/>
        <rFont val="Arial"/>
        <family val="2"/>
      </rPr>
      <t>bp_24h</t>
    </r>
    <r>
      <rPr>
        <sz val="10"/>
        <color rgb="FF3333CC"/>
        <rFont val="Arial"/>
        <family val="2"/>
      </rPr>
      <t xml:space="preserve">
= MGR x t</t>
    </r>
    <r>
      <rPr>
        <vertAlign val="subscript"/>
        <sz val="10"/>
        <color rgb="FF3333CC"/>
        <rFont val="Arial"/>
        <family val="2"/>
      </rPr>
      <t>act_spray</t>
    </r>
    <r>
      <rPr>
        <sz val="10"/>
        <color rgb="FF3333CC"/>
        <rFont val="Arial"/>
        <family val="2"/>
      </rPr>
      <t xml:space="preserve">
= 1.5 g/s x 10 s</t>
    </r>
  </si>
  <si>
    <r>
      <t>calculated as 
m</t>
    </r>
    <r>
      <rPr>
        <vertAlign val="subscript"/>
        <sz val="10"/>
        <color rgb="FF3333CC"/>
        <rFont val="Arial"/>
        <family val="2"/>
      </rPr>
      <t xml:space="preserve">as_24h
</t>
    </r>
    <r>
      <rPr>
        <sz val="10"/>
        <color rgb="FF3333CC"/>
        <rFont val="Arial"/>
        <family val="2"/>
      </rPr>
      <t>= m</t>
    </r>
    <r>
      <rPr>
        <vertAlign val="subscript"/>
        <sz val="10"/>
        <color rgb="FF3333CC"/>
        <rFont val="Arial"/>
        <family val="2"/>
      </rPr>
      <t>bp_24h</t>
    </r>
    <r>
      <rPr>
        <sz val="10"/>
        <color rgb="FF3333CC"/>
        <rFont val="Arial"/>
        <family val="2"/>
      </rPr>
      <t xml:space="preserve"> x c</t>
    </r>
    <r>
      <rPr>
        <vertAlign val="subscript"/>
        <sz val="10"/>
        <color rgb="FF3333CC"/>
        <rFont val="Arial"/>
        <family val="2"/>
      </rPr>
      <t>a.s in bp</t>
    </r>
    <r>
      <rPr>
        <sz val="10"/>
        <color rgb="FF3333CC"/>
        <rFont val="Arial"/>
        <family val="2"/>
      </rPr>
      <t xml:space="preserve">
=(15 g ÷ 1000) x 1000 mg/kg </t>
    </r>
  </si>
  <si>
    <r>
      <t>calculated as 
R</t>
    </r>
    <r>
      <rPr>
        <vertAlign val="subscript"/>
        <sz val="10"/>
        <color rgb="FF3333CC"/>
        <rFont val="Arial"/>
        <family val="2"/>
      </rPr>
      <t xml:space="preserve">appl as 
</t>
    </r>
    <r>
      <rPr>
        <sz val="10"/>
        <color rgb="FF3333CC"/>
        <rFont val="Arial"/>
        <family val="2"/>
      </rPr>
      <t>= (c</t>
    </r>
    <r>
      <rPr>
        <vertAlign val="subscript"/>
        <sz val="10"/>
        <color rgb="FF3333CC"/>
        <rFont val="Arial"/>
        <family val="2"/>
      </rPr>
      <t>as in bp</t>
    </r>
    <r>
      <rPr>
        <sz val="10"/>
        <color rgb="FF3333CC"/>
        <rFont val="Arial"/>
        <family val="2"/>
      </rPr>
      <t xml:space="preserve"> ÷ 1000) x 
R</t>
    </r>
    <r>
      <rPr>
        <vertAlign val="subscript"/>
        <sz val="10"/>
        <color rgb="FF3333CC"/>
        <rFont val="Arial"/>
        <family val="2"/>
      </rPr>
      <t>appl bp</t>
    </r>
  </si>
  <si>
    <r>
      <t>calculated as 
R</t>
    </r>
    <r>
      <rPr>
        <vertAlign val="subscript"/>
        <sz val="10"/>
        <color rgb="FF3333CC"/>
        <rFont val="Arial"/>
        <family val="2"/>
      </rPr>
      <t>appl as</t>
    </r>
    <r>
      <rPr>
        <sz val="10"/>
        <color rgb="FF3333CC"/>
        <rFont val="Arial"/>
        <family val="2"/>
      </rPr>
      <t>= 
(c</t>
    </r>
    <r>
      <rPr>
        <vertAlign val="subscript"/>
        <sz val="10"/>
        <color rgb="FF3333CC"/>
        <rFont val="Arial"/>
        <family val="2"/>
      </rPr>
      <t>as in bp</t>
    </r>
    <r>
      <rPr>
        <sz val="10"/>
        <color rgb="FF3333CC"/>
        <rFont val="Arial"/>
        <family val="2"/>
      </rPr>
      <t xml:space="preserve"> ÷ 1000) x 
R</t>
    </r>
    <r>
      <rPr>
        <vertAlign val="subscript"/>
        <sz val="10"/>
        <color rgb="FF3333CC"/>
        <rFont val="Arial"/>
        <family val="2"/>
      </rPr>
      <t>appl bp</t>
    </r>
    <r>
      <rPr>
        <sz val="10"/>
        <color rgb="FF3333CC"/>
        <rFont val="Arial"/>
        <family val="2"/>
      </rPr>
      <t xml:space="preserve"> </t>
    </r>
  </si>
  <si>
    <r>
      <rPr>
        <u/>
        <sz val="12"/>
        <rFont val="Arial"/>
        <family val="2"/>
      </rPr>
      <t>Scenario description/assumptions</t>
    </r>
    <r>
      <rPr>
        <sz val="12"/>
        <rFont val="Arial"/>
        <family val="2"/>
      </rPr>
      <t xml:space="preserve">
A food preparation surface in a residential kitchen is treated with disinfectant or cleaner containing a biocidal active substance. The biocidal product is sprayed or wiped onto the surface according to label instructions. When food is prepared on the treated surfaces, residues may be transferred from the surface into food.
</t>
    </r>
    <r>
      <rPr>
        <u/>
        <sz val="12"/>
        <rFont val="Arial"/>
        <family val="2"/>
      </rPr>
      <t>Input Parameters</t>
    </r>
    <r>
      <rPr>
        <sz val="12"/>
        <rFont val="Arial"/>
        <family val="2"/>
      </rPr>
      <t xml:space="preserve"> 
- concentration of active substance in biocidal product (c</t>
    </r>
    <r>
      <rPr>
        <vertAlign val="subscript"/>
        <sz val="12"/>
        <rFont val="Arial"/>
        <family val="2"/>
      </rPr>
      <t>as in bp</t>
    </r>
    <r>
      <rPr>
        <sz val="12"/>
        <rFont val="Arial"/>
        <family val="2"/>
      </rPr>
      <t>)
- maximal application rate (biocidal product: R</t>
    </r>
    <r>
      <rPr>
        <vertAlign val="subscript"/>
        <sz val="12"/>
        <rFont val="Arial"/>
        <family val="2"/>
      </rPr>
      <t>appl bp</t>
    </r>
    <r>
      <rPr>
        <sz val="12"/>
        <rFont val="Arial"/>
        <family val="2"/>
      </rPr>
      <t>, active substance: R</t>
    </r>
    <r>
      <rPr>
        <vertAlign val="subscript"/>
        <sz val="12"/>
        <rFont val="Arial"/>
        <family val="2"/>
      </rPr>
      <t>appl as</t>
    </r>
    <r>
      <rPr>
        <sz val="12"/>
        <rFont val="Arial"/>
        <family val="2"/>
      </rPr>
      <t xml:space="preserve">)
- ADI, ARfD 
</t>
    </r>
    <r>
      <rPr>
        <u/>
        <sz val="12"/>
        <rFont val="Arial"/>
        <family val="2"/>
      </rPr>
      <t>Default Values</t>
    </r>
    <r>
      <rPr>
        <sz val="12"/>
        <rFont val="Arial"/>
        <family val="2"/>
      </rPr>
      <t xml:space="preserve"> 
- area in contact with food (A</t>
    </r>
    <r>
      <rPr>
        <vertAlign val="subscript"/>
        <sz val="12"/>
        <rFont val="Arial"/>
        <family val="2"/>
      </rPr>
      <t>food contact</t>
    </r>
    <r>
      <rPr>
        <sz val="12"/>
        <rFont val="Arial"/>
        <family val="2"/>
      </rPr>
      <t>, default for surface treatment)
- dietary intake fraction (D, defaults for acute or chronic exposure)
- mass transfer efficiency (TF)</t>
    </r>
  </si>
  <si>
    <r>
      <rPr>
        <u/>
        <sz val="12"/>
        <rFont val="Arial"/>
        <family val="2"/>
      </rPr>
      <t>Scenario description/assumptions</t>
    </r>
    <r>
      <rPr>
        <sz val="12"/>
        <rFont val="Arial"/>
        <family val="2"/>
      </rPr>
      <t xml:space="preserve">
Dishes are washed in an aqueous solution with a detergent containing a biocidal active substance. Residues of the cleaning solution remain on the dishes after dripping off the excess liquid. These residues may later be transferred into foods that are placed on the dishes. For long-term dietary exposure it is assumed that the scenario takes place daily.   
</t>
    </r>
    <r>
      <rPr>
        <u/>
        <sz val="12"/>
        <rFont val="Arial"/>
        <family val="2"/>
      </rPr>
      <t>Input Parameters</t>
    </r>
    <r>
      <rPr>
        <sz val="12"/>
        <rFont val="Arial"/>
        <family val="2"/>
      </rPr>
      <t xml:space="preserve">
- concentration of active substance in biocidal product (c</t>
    </r>
    <r>
      <rPr>
        <vertAlign val="subscript"/>
        <sz val="12"/>
        <rFont val="Arial"/>
        <family val="2"/>
      </rPr>
      <t>as in bp</t>
    </r>
    <r>
      <rPr>
        <sz val="12"/>
        <rFont val="Arial"/>
        <family val="2"/>
      </rPr>
      <t>)
- maximal application rate (biocidal product: R</t>
    </r>
    <r>
      <rPr>
        <vertAlign val="subscript"/>
        <sz val="12"/>
        <rFont val="Arial"/>
        <family val="2"/>
      </rPr>
      <t>appl bp</t>
    </r>
    <r>
      <rPr>
        <sz val="12"/>
        <rFont val="Arial"/>
        <family val="2"/>
      </rPr>
      <t>, active substance: R</t>
    </r>
    <r>
      <rPr>
        <vertAlign val="subscript"/>
        <sz val="12"/>
        <rFont val="Arial"/>
        <family val="2"/>
      </rPr>
      <t>appl as</t>
    </r>
    <r>
      <rPr>
        <sz val="12"/>
        <rFont val="Arial"/>
        <family val="2"/>
      </rPr>
      <t xml:space="preserve">)
- ADI, ARfD 
</t>
    </r>
    <r>
      <rPr>
        <u/>
        <sz val="12"/>
        <rFont val="Arial"/>
        <family val="2"/>
      </rPr>
      <t xml:space="preserve">Default Values </t>
    </r>
    <r>
      <rPr>
        <sz val="12"/>
        <rFont val="Arial"/>
        <family val="2"/>
      </rPr>
      <t xml:space="preserve">
- amount of water left on dishes after dripping off excess water (T</t>
    </r>
    <r>
      <rPr>
        <vertAlign val="subscript"/>
        <sz val="12"/>
        <rFont val="Arial"/>
        <family val="2"/>
      </rPr>
      <t>a</t>
    </r>
    <r>
      <rPr>
        <sz val="12"/>
        <rFont val="Arial"/>
        <family val="2"/>
      </rPr>
      <t>)
- area of dishes in daily contact with food (S</t>
    </r>
    <r>
      <rPr>
        <vertAlign val="subscript"/>
        <sz val="12"/>
        <rFont val="Arial"/>
        <family val="2"/>
      </rPr>
      <t>a</t>
    </r>
    <r>
      <rPr>
        <sz val="12"/>
        <rFont val="Arial"/>
        <family val="2"/>
      </rPr>
      <t>)
- mass transfer efficiency (TF)</t>
    </r>
    <r>
      <rPr>
        <u/>
        <sz val="12"/>
        <rFont val="Arial"/>
        <family val="2"/>
      </rPr>
      <t/>
    </r>
  </si>
  <si>
    <t>Note: The "Examples" spreadsheet provides calculations for a "Heated vaporiser for insecticide liquid" (Example C) and for an "Insecticidal airspace spray" (example D).</t>
  </si>
  <si>
    <r>
      <rPr>
        <u/>
        <sz val="12"/>
        <rFont val="Arial"/>
        <family val="2"/>
      </rPr>
      <t>Scenario description/assumptions</t>
    </r>
    <r>
      <rPr>
        <sz val="12"/>
        <rFont val="Arial"/>
        <family val="2"/>
      </rPr>
      <t xml:space="preserve">
The biocidal product is applied daily into the airspace (e.g. by spraying, vaporising, fogging) according to label instructions. An even distribution throughout the airspace is assumend without room ventilation. The biocidal product will deposit from the air onto horizontal surfaces. Exposed surfaces include food preparation areas, dishes stored in open cupboards and foods (e.g. fruits) that are stored uncovered. An accumulation of residues on surfaces over several days is not considered. When food is prepared on the exposed surfaces, residues may be transferred from the surface into food. 
</t>
    </r>
    <r>
      <rPr>
        <u/>
        <sz val="12"/>
        <rFont val="Arial"/>
        <family val="2"/>
      </rPr>
      <t>Input Parameters</t>
    </r>
    <r>
      <rPr>
        <sz val="12"/>
        <rFont val="Arial"/>
        <family val="2"/>
      </rPr>
      <t xml:space="preserve"> 
- concentration of active substance in biocidal product (c</t>
    </r>
    <r>
      <rPr>
        <vertAlign val="subscript"/>
        <sz val="12"/>
        <rFont val="Arial"/>
        <family val="2"/>
      </rPr>
      <t>as in bp</t>
    </r>
    <r>
      <rPr>
        <sz val="12"/>
        <rFont val="Arial"/>
        <family val="2"/>
      </rPr>
      <t>)
- mass of biocidal product released over 24h (m</t>
    </r>
    <r>
      <rPr>
        <vertAlign val="subscript"/>
        <sz val="12"/>
        <rFont val="Arial"/>
        <family val="2"/>
      </rPr>
      <t>as_24h</t>
    </r>
    <r>
      <rPr>
        <sz val="12"/>
        <rFont val="Arial"/>
        <family val="2"/>
      </rPr>
      <t xml:space="preserve">)
- ADI, ARfD 
</t>
    </r>
    <r>
      <rPr>
        <u/>
        <sz val="12"/>
        <rFont val="Arial"/>
        <family val="2"/>
      </rPr>
      <t>Default Values</t>
    </r>
    <r>
      <rPr>
        <sz val="12"/>
        <rFont val="Arial"/>
        <family val="2"/>
      </rPr>
      <t xml:space="preserve">
- room height for domestic homes (h</t>
    </r>
    <r>
      <rPr>
        <vertAlign val="subscript"/>
        <sz val="12"/>
        <rFont val="Arial"/>
        <family val="2"/>
      </rPr>
      <t>room</t>
    </r>
    <r>
      <rPr>
        <sz val="12"/>
        <rFont val="Arial"/>
        <family val="2"/>
      </rPr>
      <t>)
- volume of domestic kitchen (V</t>
    </r>
    <r>
      <rPr>
        <vertAlign val="subscript"/>
        <sz val="12"/>
        <rFont val="Arial"/>
        <family val="2"/>
      </rPr>
      <t>room</t>
    </r>
    <r>
      <rPr>
        <sz val="12"/>
        <rFont val="Arial"/>
        <family val="2"/>
      </rPr>
      <t>)
- area in contact with food (A</t>
    </r>
    <r>
      <rPr>
        <vertAlign val="subscript"/>
        <sz val="12"/>
        <rFont val="Arial"/>
        <family val="2"/>
      </rPr>
      <t>food contact</t>
    </r>
    <r>
      <rPr>
        <sz val="12"/>
        <rFont val="Arial"/>
        <family val="2"/>
      </rPr>
      <t>, default for airspace treatment)
- dietary intake fraction (D, defaults for acute or chronic exposure) 
- mass transfer efficiency (TF)</t>
    </r>
  </si>
  <si>
    <t>5A</t>
  </si>
  <si>
    <t>5B</t>
  </si>
  <si>
    <t>5C</t>
  </si>
  <si>
    <r>
      <rPr>
        <u/>
        <sz val="12"/>
        <rFont val="Arial"/>
        <family val="2"/>
      </rPr>
      <t>Scenario description/assumptions</t>
    </r>
    <r>
      <rPr>
        <sz val="12"/>
        <rFont val="Arial"/>
        <family val="2"/>
      </rPr>
      <t xml:space="preserve">
The biocidal product is used to treat water storage containers. Residues of the biocidal product remaining on the inner container surface are transferred into drinking water that is filled into the container after treatment. 
</t>
    </r>
    <r>
      <rPr>
        <u/>
        <sz val="12"/>
        <rFont val="Arial"/>
        <family val="2"/>
      </rPr>
      <t>Input Parameters</t>
    </r>
    <r>
      <rPr>
        <sz val="12"/>
        <rFont val="Arial"/>
        <family val="2"/>
      </rPr>
      <t xml:space="preserve">
- concentration of active substance in biocidal product (c</t>
    </r>
    <r>
      <rPr>
        <vertAlign val="subscript"/>
        <sz val="12"/>
        <rFont val="Arial"/>
        <family val="2"/>
      </rPr>
      <t>as in bp</t>
    </r>
    <r>
      <rPr>
        <sz val="12"/>
        <rFont val="Arial"/>
        <family val="2"/>
      </rPr>
      <t>)
- maximal application rate (biocidal product: R</t>
    </r>
    <r>
      <rPr>
        <vertAlign val="subscript"/>
        <sz val="12"/>
        <rFont val="Arial"/>
        <family val="2"/>
      </rPr>
      <t>appl bp</t>
    </r>
    <r>
      <rPr>
        <sz val="12"/>
        <rFont val="Arial"/>
        <family val="2"/>
      </rPr>
      <t>, active substance: R</t>
    </r>
    <r>
      <rPr>
        <vertAlign val="subscript"/>
        <sz val="12"/>
        <rFont val="Arial"/>
        <family val="2"/>
      </rPr>
      <t>appl as</t>
    </r>
    <r>
      <rPr>
        <sz val="12"/>
        <rFont val="Arial"/>
        <family val="2"/>
      </rPr>
      <t xml:space="preserve">)
- ADI, ARfD 
</t>
    </r>
    <r>
      <rPr>
        <u/>
        <sz val="12"/>
        <rFont val="Arial"/>
        <family val="2"/>
      </rPr>
      <t>Default Values</t>
    </r>
    <r>
      <rPr>
        <sz val="12"/>
        <rFont val="Arial"/>
        <family val="2"/>
      </rPr>
      <t xml:space="preserve">
- volume (V</t>
    </r>
    <r>
      <rPr>
        <vertAlign val="subscript"/>
        <sz val="12"/>
        <rFont val="Arial"/>
        <family val="2"/>
      </rPr>
      <t>container</t>
    </r>
    <r>
      <rPr>
        <sz val="12"/>
        <rFont val="Arial"/>
        <family val="2"/>
      </rPr>
      <t>) and inner surface area (A</t>
    </r>
    <r>
      <rPr>
        <vertAlign val="subscript"/>
        <sz val="12"/>
        <rFont val="Arial"/>
        <family val="2"/>
      </rPr>
      <t>container</t>
    </r>
    <r>
      <rPr>
        <sz val="12"/>
        <rFont val="Arial"/>
        <family val="2"/>
      </rPr>
      <t>) of water container
- daily water consumption (I</t>
    </r>
    <r>
      <rPr>
        <vertAlign val="subscript"/>
        <sz val="12"/>
        <rFont val="Arial"/>
        <family val="2"/>
      </rPr>
      <t>water</t>
    </r>
    <r>
      <rPr>
        <sz val="12"/>
        <rFont val="Arial"/>
        <family val="2"/>
      </rPr>
      <t>, chronic/acute, tap water only)
- mass transfer efficiency (TF)</t>
    </r>
  </si>
  <si>
    <r>
      <t xml:space="preserve">Default value according to Guidance Non-professional Uses, Appendix 5-1, Table 44:
container of 5 L  (cylindrical shape, diameter: 14 cm, height 33 cm)
A smaller container may be considered if relevant, e.g. a bottle with a volume of 1L or 0,5L. 
</t>
    </r>
    <r>
      <rPr>
        <i/>
        <sz val="12"/>
        <rFont val="Calibri"/>
        <family val="2"/>
        <scheme val="minor"/>
      </rPr>
      <t>[Assuming a cylindrical shape and an average diameter (educated guess) the following bottle dimensions can be calculated as V = π*r</t>
    </r>
    <r>
      <rPr>
        <i/>
        <vertAlign val="superscript"/>
        <sz val="12"/>
        <rFont val="Calibri"/>
        <family val="2"/>
        <scheme val="minor"/>
      </rPr>
      <t>2</t>
    </r>
    <r>
      <rPr>
        <i/>
        <sz val="12"/>
        <rFont val="Calibri"/>
        <family val="2"/>
        <scheme val="minor"/>
      </rPr>
      <t>* h and 
A = 2*π*r</t>
    </r>
    <r>
      <rPr>
        <i/>
        <vertAlign val="superscript"/>
        <sz val="12"/>
        <rFont val="Calibri"/>
        <family val="2"/>
        <scheme val="minor"/>
      </rPr>
      <t>2</t>
    </r>
    <r>
      <rPr>
        <i/>
        <sz val="12"/>
        <rFont val="Calibri"/>
        <family val="2"/>
        <scheme val="minor"/>
      </rPr>
      <t xml:space="preserve"> + 2*π*r*h (with V: volume, r: radius, h: height, A: inner surface area)
</t>
    </r>
    <r>
      <rPr>
        <i/>
        <u/>
        <sz val="12"/>
        <rFont val="Calibri"/>
        <family val="2"/>
        <scheme val="minor"/>
      </rPr>
      <t>1L bottle</t>
    </r>
    <r>
      <rPr>
        <i/>
        <sz val="12"/>
        <rFont val="Calibri"/>
        <family val="2"/>
        <scheme val="minor"/>
      </rPr>
      <t>: diameter: 75 mm, A</t>
    </r>
    <r>
      <rPr>
        <i/>
        <vertAlign val="subscript"/>
        <sz val="12"/>
        <rFont val="Calibri"/>
        <family val="2"/>
        <scheme val="minor"/>
      </rPr>
      <t>inner surface</t>
    </r>
    <r>
      <rPr>
        <i/>
        <sz val="12"/>
        <rFont val="Calibri"/>
        <family val="2"/>
        <scheme val="minor"/>
      </rPr>
      <t>: 0.062 m</t>
    </r>
    <r>
      <rPr>
        <i/>
        <vertAlign val="superscript"/>
        <sz val="12"/>
        <rFont val="Calibri"/>
        <family val="2"/>
        <scheme val="minor"/>
      </rPr>
      <t>2</t>
    </r>
    <r>
      <rPr>
        <i/>
        <sz val="12"/>
        <rFont val="Calibri"/>
        <family val="2"/>
        <scheme val="minor"/>
      </rPr>
      <t xml:space="preserve"> 
</t>
    </r>
    <r>
      <rPr>
        <i/>
        <u/>
        <sz val="12"/>
        <rFont val="Calibri"/>
        <family val="2"/>
        <scheme val="minor"/>
      </rPr>
      <t>0.5L bottle:</t>
    </r>
    <r>
      <rPr>
        <i/>
        <sz val="12"/>
        <rFont val="Calibri"/>
        <family val="2"/>
        <scheme val="minor"/>
      </rPr>
      <t xml:space="preserve"> diameter 65 mm, A</t>
    </r>
    <r>
      <rPr>
        <i/>
        <vertAlign val="subscript"/>
        <sz val="12"/>
        <rFont val="Calibri"/>
        <family val="2"/>
        <scheme val="minor"/>
      </rPr>
      <t>inner surface</t>
    </r>
    <r>
      <rPr>
        <i/>
        <sz val="12"/>
        <rFont val="Calibri"/>
        <family val="2"/>
        <scheme val="minor"/>
      </rPr>
      <t>: 0.038 m</t>
    </r>
    <r>
      <rPr>
        <i/>
        <vertAlign val="superscript"/>
        <sz val="12"/>
        <rFont val="Calibri"/>
        <family val="2"/>
        <scheme val="minor"/>
      </rPr>
      <t>2</t>
    </r>
    <r>
      <rPr>
        <i/>
        <sz val="12"/>
        <rFont val="Calibri"/>
        <family val="2"/>
        <scheme val="minor"/>
      </rPr>
      <t>]</t>
    </r>
  </si>
  <si>
    <t>April 2018</t>
  </si>
  <si>
    <r>
      <t>Default value (see HERA Guidance (2005) and Guidance on  Non-professional Uses, Appendix 5-1, Table 44). The abbreviation "S</t>
    </r>
    <r>
      <rPr>
        <vertAlign val="subscript"/>
        <sz val="12"/>
        <rFont val="Calibri"/>
        <family val="2"/>
        <scheme val="minor"/>
      </rPr>
      <t>a</t>
    </r>
    <r>
      <rPr>
        <sz val="12"/>
        <rFont val="Calibri"/>
        <family val="2"/>
        <scheme val="minor"/>
      </rPr>
      <t>" has been taken from the HERA Guidance.</t>
    </r>
  </si>
  <si>
    <r>
      <t>Default value according to HERA Guidance (2005) and Guidance Non-professional Uses, Appendix 5-1, Table 44. The abbreviation "T</t>
    </r>
    <r>
      <rPr>
        <vertAlign val="subscript"/>
        <sz val="12"/>
        <rFont val="Calibri"/>
        <family val="2"/>
        <scheme val="minor"/>
      </rPr>
      <t>a</t>
    </r>
    <r>
      <rPr>
        <sz val="12"/>
        <rFont val="Calibri"/>
        <family val="2"/>
        <scheme val="minor"/>
      </rPr>
      <t>" has been taken from the HERA Guidance.
This value considers liquid remaining on the dishes after dripping off the excess in-use solution (i.e. water containing detergent). If applicable, an additional dilution factor to account for rinsing of dishes with clean water (e.g. 0,1) could be added  as a refinement factor.</t>
    </r>
  </si>
  <si>
    <t xml:space="preserve">For a more detailed explanation of parameters please refer to the "Overview parameters" spreadsheet. Routinely consumer exposure is calculated for adults and toddlers, results for other age groups may be considered if they represent the worst-case. Please be advised that calculation models may need to be adjusted for the intended use. </t>
  </si>
  <si>
    <r>
      <rPr>
        <u/>
        <sz val="12"/>
        <rFont val="Arial"/>
        <family val="2"/>
      </rPr>
      <t xml:space="preserve">Scenario description/assumptions </t>
    </r>
    <r>
      <rPr>
        <sz val="12"/>
        <rFont val="Arial"/>
        <family val="2"/>
      </rPr>
      <t xml:space="preserve">
A drinking water disinfectant is directly added to drinking water according to label instructions. It is assumed that the biocidal product is present in the water in the concentration resulting from the maximal application rate given on the label without degradation. 
</t>
    </r>
    <r>
      <rPr>
        <u/>
        <sz val="12"/>
        <rFont val="Arial"/>
        <family val="2"/>
      </rPr>
      <t>Input Parameters</t>
    </r>
    <r>
      <rPr>
        <sz val="12"/>
        <rFont val="Arial"/>
        <family val="2"/>
      </rPr>
      <t xml:space="preserve"> 
- concentration of active substance in biocidal product (c</t>
    </r>
    <r>
      <rPr>
        <vertAlign val="subscript"/>
        <sz val="12"/>
        <rFont val="Arial"/>
        <family val="2"/>
      </rPr>
      <t>as in bp</t>
    </r>
    <r>
      <rPr>
        <sz val="12"/>
        <rFont val="Arial"/>
        <family val="2"/>
      </rPr>
      <t>)
- maximal application rate of biocidal product (biocidal product: R</t>
    </r>
    <r>
      <rPr>
        <vertAlign val="subscript"/>
        <sz val="12"/>
        <rFont val="Arial"/>
        <family val="2"/>
      </rPr>
      <t>appl bp</t>
    </r>
    <r>
      <rPr>
        <sz val="12"/>
        <rFont val="Arial"/>
        <family val="2"/>
      </rPr>
      <t>, active substance: R</t>
    </r>
    <r>
      <rPr>
        <vertAlign val="subscript"/>
        <sz val="12"/>
        <rFont val="Arial"/>
        <family val="2"/>
      </rPr>
      <t>appl as</t>
    </r>
    <r>
      <rPr>
        <sz val="12"/>
        <rFont val="Arial"/>
        <family val="2"/>
      </rPr>
      <t xml:space="preserve">)
- ADI, ARfD
</t>
    </r>
    <r>
      <rPr>
        <u/>
        <sz val="12"/>
        <rFont val="Arial"/>
        <family val="2"/>
      </rPr>
      <t xml:space="preserve">Default Values </t>
    </r>
    <r>
      <rPr>
        <sz val="12"/>
        <rFont val="Arial"/>
        <family val="2"/>
      </rPr>
      <t xml:space="preserve">
- daily water consumption (I</t>
    </r>
    <r>
      <rPr>
        <vertAlign val="subscript"/>
        <sz val="12"/>
        <rFont val="Arial"/>
        <family val="2"/>
      </rPr>
      <t>water</t>
    </r>
    <r>
      <rPr>
        <sz val="12"/>
        <rFont val="Arial"/>
        <family val="2"/>
      </rPr>
      <t>, chronic/acute, tap water only)</t>
    </r>
  </si>
  <si>
    <t>Estimation of consumer exposure via 
drinking water (mg/kg bw/d)</t>
  </si>
  <si>
    <t>Estimation of consumer exposure via 
drinking water (% ADI)</t>
  </si>
  <si>
    <t>Estimation of consumer exposure via 
drinking water (% ARfD)</t>
  </si>
  <si>
    <r>
      <t>Please scroll down to find calculation tables for the following options:
A. For application rate given in mg a.s./m</t>
    </r>
    <r>
      <rPr>
        <vertAlign val="superscript"/>
        <sz val="12"/>
        <rFont val="Arial"/>
        <family val="2"/>
      </rPr>
      <t>2</t>
    </r>
    <r>
      <rPr>
        <sz val="12"/>
        <rFont val="Arial"/>
        <family val="2"/>
      </rPr>
      <t xml:space="preserve">
B. For application rate given in mg a.s./L
C. Refinement considering 20 </t>
    </r>
    <r>
      <rPr>
        <sz val="12"/>
        <rFont val="Symbol"/>
        <family val="1"/>
        <charset val="2"/>
      </rPr>
      <t>m</t>
    </r>
    <r>
      <rPr>
        <sz val="12"/>
        <rFont val="Arial"/>
        <family val="2"/>
      </rPr>
      <t xml:space="preserve">m film of in-use solution left on container surface
As worst case a 5 L water container (small volume, maximal inner surface area) is assumed in the model. If relevant, a smaller container may be used in the calculation (see "Overview Parameters" spreadsheet). </t>
    </r>
  </si>
  <si>
    <t>For application rate given in "mg a.s./L"</t>
  </si>
  <si>
    <t>Calculation of consumer exposure*</t>
  </si>
  <si>
    <r>
      <t>*calculated as Exp</t>
    </r>
    <r>
      <rPr>
        <vertAlign val="subscript"/>
        <sz val="10"/>
        <rFont val="Arial"/>
        <family val="2"/>
      </rPr>
      <t>cons</t>
    </r>
    <r>
      <rPr>
        <sz val="10"/>
        <rFont val="Arial"/>
        <family val="2"/>
      </rPr>
      <t xml:space="preserve"> = (R</t>
    </r>
    <r>
      <rPr>
        <vertAlign val="subscript"/>
        <sz val="10"/>
        <rFont val="Arial"/>
        <family val="2"/>
      </rPr>
      <t>appl as</t>
    </r>
    <r>
      <rPr>
        <sz val="10"/>
        <rFont val="Arial"/>
        <family val="2"/>
      </rPr>
      <t xml:space="preserve"> x A</t>
    </r>
    <r>
      <rPr>
        <vertAlign val="subscript"/>
        <sz val="10"/>
        <rFont val="Arial"/>
        <family val="2"/>
      </rPr>
      <t>food contact</t>
    </r>
    <r>
      <rPr>
        <sz val="10"/>
        <rFont val="Arial"/>
        <family val="2"/>
      </rPr>
      <t xml:space="preserve"> x D x TF x RF) ÷ bw</t>
    </r>
  </si>
  <si>
    <t>Biocidal product</t>
  </si>
  <si>
    <t>Active substance</t>
  </si>
  <si>
    <t xml:space="preserve">Biocidal product </t>
  </si>
  <si>
    <r>
      <rPr>
        <sz val="10"/>
        <rFont val="Arial"/>
        <family val="2"/>
      </rPr>
      <t>*calculated as Exp</t>
    </r>
    <r>
      <rPr>
        <vertAlign val="subscript"/>
        <sz val="10"/>
        <rFont val="Arial"/>
        <family val="2"/>
      </rPr>
      <t>cons</t>
    </r>
    <r>
      <rPr>
        <sz val="10"/>
        <rFont val="Arial"/>
        <family val="2"/>
      </rPr>
      <t xml:space="preserve"> = R</t>
    </r>
    <r>
      <rPr>
        <vertAlign val="subscript"/>
        <sz val="10"/>
        <rFont val="Arial"/>
        <family val="2"/>
      </rPr>
      <t>appl as</t>
    </r>
    <r>
      <rPr>
        <sz val="10"/>
        <rFont val="Arial"/>
        <family val="2"/>
      </rPr>
      <t xml:space="preserve"> x  I</t>
    </r>
    <r>
      <rPr>
        <vertAlign val="subscript"/>
        <sz val="10"/>
        <rFont val="Arial"/>
        <family val="2"/>
      </rPr>
      <t>water</t>
    </r>
    <r>
      <rPr>
        <sz val="10"/>
        <rFont val="Arial"/>
        <family val="2"/>
      </rPr>
      <t xml:space="preserve"> x RF</t>
    </r>
  </si>
  <si>
    <r>
      <t>*calculated as Exp</t>
    </r>
    <r>
      <rPr>
        <vertAlign val="subscript"/>
        <sz val="10"/>
        <rFont val="Arial"/>
        <family val="2"/>
      </rPr>
      <t>cons</t>
    </r>
    <r>
      <rPr>
        <sz val="10"/>
        <rFont val="Arial"/>
        <family val="2"/>
      </rPr>
      <t xml:space="preserve"> = R</t>
    </r>
    <r>
      <rPr>
        <vertAlign val="subscript"/>
        <sz val="10"/>
        <rFont val="Arial"/>
        <family val="2"/>
      </rPr>
      <t>appl as</t>
    </r>
    <r>
      <rPr>
        <sz val="10"/>
        <rFont val="Arial"/>
        <family val="2"/>
      </rPr>
      <t xml:space="preserve"> x A</t>
    </r>
    <r>
      <rPr>
        <vertAlign val="subscript"/>
        <sz val="10"/>
        <rFont val="Arial"/>
        <family val="2"/>
      </rPr>
      <t>container</t>
    </r>
    <r>
      <rPr>
        <sz val="10"/>
        <rFont val="Arial"/>
        <family val="2"/>
      </rPr>
      <t xml:space="preserve"> ÷ V</t>
    </r>
    <r>
      <rPr>
        <vertAlign val="subscript"/>
        <sz val="10"/>
        <rFont val="Arial"/>
        <family val="2"/>
      </rPr>
      <t>container</t>
    </r>
    <r>
      <rPr>
        <sz val="10"/>
        <rFont val="Arial"/>
        <family val="2"/>
      </rPr>
      <t xml:space="preserve"> x  I</t>
    </r>
    <r>
      <rPr>
        <vertAlign val="subscript"/>
        <sz val="10"/>
        <rFont val="Arial"/>
        <family val="2"/>
      </rPr>
      <t>water</t>
    </r>
    <r>
      <rPr>
        <sz val="10"/>
        <rFont val="Arial"/>
        <family val="2"/>
      </rPr>
      <t xml:space="preserve"> x TF x RF</t>
    </r>
  </si>
  <si>
    <r>
      <rPr>
        <sz val="10"/>
        <rFont val="Arial"/>
        <family val="2"/>
      </rPr>
      <t>*calculated as Exp</t>
    </r>
    <r>
      <rPr>
        <vertAlign val="subscript"/>
        <sz val="10"/>
        <rFont val="Arial"/>
        <family val="2"/>
      </rPr>
      <t>cons</t>
    </r>
    <r>
      <rPr>
        <sz val="10"/>
        <rFont val="Arial"/>
        <family val="2"/>
      </rPr>
      <t xml:space="preserve"> = R</t>
    </r>
    <r>
      <rPr>
        <vertAlign val="subscript"/>
        <sz val="10"/>
        <rFont val="Arial"/>
        <family val="2"/>
      </rPr>
      <t>appl as</t>
    </r>
    <r>
      <rPr>
        <sz val="10"/>
        <rFont val="Arial"/>
        <family val="2"/>
      </rPr>
      <t xml:space="preserve"> x I</t>
    </r>
    <r>
      <rPr>
        <vertAlign val="subscript"/>
        <sz val="10"/>
        <rFont val="Arial"/>
        <family val="2"/>
      </rPr>
      <t>water</t>
    </r>
    <r>
      <rPr>
        <sz val="10"/>
        <rFont val="Arial"/>
        <family val="2"/>
      </rPr>
      <t xml:space="preserve"> x TF x RF</t>
    </r>
  </si>
  <si>
    <r>
      <t>*calculated as Exp</t>
    </r>
    <r>
      <rPr>
        <vertAlign val="subscript"/>
        <sz val="10"/>
        <rFont val="Arial"/>
        <family val="2"/>
      </rPr>
      <t>cons</t>
    </r>
    <r>
      <rPr>
        <sz val="10"/>
        <rFont val="Arial"/>
        <family val="2"/>
      </rPr>
      <t xml:space="preserve"> = (R</t>
    </r>
    <r>
      <rPr>
        <vertAlign val="subscript"/>
        <sz val="10"/>
        <rFont val="Arial"/>
        <family val="2"/>
      </rPr>
      <t>appl as</t>
    </r>
    <r>
      <rPr>
        <sz val="10"/>
        <rFont val="Arial"/>
        <family val="2"/>
      </rPr>
      <t xml:space="preserve"> x A</t>
    </r>
    <r>
      <rPr>
        <vertAlign val="subscript"/>
        <sz val="10"/>
        <rFont val="Arial"/>
        <family val="2"/>
      </rPr>
      <t>container</t>
    </r>
    <r>
      <rPr>
        <sz val="10"/>
        <rFont val="Arial"/>
        <family val="2"/>
      </rPr>
      <t xml:space="preserve"> x FT x 1000) ÷ V</t>
    </r>
    <r>
      <rPr>
        <vertAlign val="subscript"/>
        <sz val="10"/>
        <rFont val="Arial"/>
        <family val="2"/>
      </rPr>
      <t>container</t>
    </r>
    <r>
      <rPr>
        <sz val="10"/>
        <rFont val="Arial"/>
        <family val="2"/>
      </rPr>
      <t xml:space="preserve"> x I</t>
    </r>
    <r>
      <rPr>
        <vertAlign val="subscript"/>
        <sz val="10"/>
        <rFont val="Arial"/>
        <family val="2"/>
      </rPr>
      <t>water</t>
    </r>
    <r>
      <rPr>
        <sz val="10"/>
        <rFont val="Arial"/>
        <family val="2"/>
      </rPr>
      <t xml:space="preserve"> x TF x RF</t>
    </r>
  </si>
  <si>
    <t>A-Cleaner</t>
  </si>
  <si>
    <t>A</t>
  </si>
  <si>
    <t>B</t>
  </si>
  <si>
    <t>B-Detergent</t>
  </si>
  <si>
    <r>
      <t>*calculated as Exp</t>
    </r>
    <r>
      <rPr>
        <vertAlign val="subscript"/>
        <sz val="10"/>
        <rFont val="Arial"/>
        <family val="2"/>
      </rPr>
      <t>cons</t>
    </r>
    <r>
      <rPr>
        <sz val="10"/>
        <rFont val="Arial"/>
        <family val="2"/>
      </rPr>
      <t xml:space="preserve"> = (R</t>
    </r>
    <r>
      <rPr>
        <vertAlign val="subscript"/>
        <sz val="10"/>
        <rFont val="Arial"/>
        <family val="2"/>
      </rPr>
      <t>appl as</t>
    </r>
    <r>
      <rPr>
        <sz val="10"/>
        <rFont val="Arial"/>
        <family val="2"/>
      </rPr>
      <t xml:space="preserve"> x T</t>
    </r>
    <r>
      <rPr>
        <vertAlign val="subscript"/>
        <sz val="10"/>
        <rFont val="Arial"/>
        <family val="2"/>
      </rPr>
      <t>a</t>
    </r>
    <r>
      <rPr>
        <sz val="10"/>
        <rFont val="Arial"/>
        <family val="2"/>
      </rPr>
      <t xml:space="preserve"> x S</t>
    </r>
    <r>
      <rPr>
        <vertAlign val="subscript"/>
        <sz val="10"/>
        <rFont val="Arial"/>
        <family val="2"/>
      </rPr>
      <t>a</t>
    </r>
    <r>
      <rPr>
        <sz val="10"/>
        <rFont val="Arial"/>
        <family val="2"/>
      </rPr>
      <t xml:space="preserve"> x TF x RF) ÷ bw</t>
    </r>
  </si>
  <si>
    <t>C</t>
  </si>
  <si>
    <t>C-Vaporiser</t>
  </si>
  <si>
    <t>D-Spray</t>
  </si>
  <si>
    <t>E</t>
  </si>
  <si>
    <t>E-Disinfectant</t>
  </si>
  <si>
    <t>F1</t>
  </si>
  <si>
    <t>F1-Clean</t>
  </si>
  <si>
    <t>F2-Clean</t>
  </si>
  <si>
    <t>F2</t>
  </si>
  <si>
    <r>
      <t>*calculated as Exp</t>
    </r>
    <r>
      <rPr>
        <vertAlign val="subscript"/>
        <sz val="10"/>
        <rFont val="Arial"/>
        <family val="2"/>
      </rPr>
      <t>cons</t>
    </r>
    <r>
      <rPr>
        <sz val="10"/>
        <rFont val="Arial"/>
        <family val="2"/>
      </rPr>
      <t xml:space="preserve"> = (R</t>
    </r>
    <r>
      <rPr>
        <vertAlign val="subscript"/>
        <sz val="10"/>
        <rFont val="Arial"/>
        <family val="2"/>
      </rPr>
      <t>surface</t>
    </r>
    <r>
      <rPr>
        <sz val="10"/>
        <rFont val="Arial"/>
        <family val="2"/>
      </rPr>
      <t xml:space="preserve"> x A</t>
    </r>
    <r>
      <rPr>
        <vertAlign val="subscript"/>
        <sz val="10"/>
        <rFont val="Arial"/>
        <family val="2"/>
      </rPr>
      <t>food contact</t>
    </r>
    <r>
      <rPr>
        <sz val="10"/>
        <rFont val="Arial"/>
        <family val="2"/>
      </rPr>
      <t xml:space="preserve"> x D x TF x RF) ÷ bw</t>
    </r>
  </si>
  <si>
    <r>
      <rPr>
        <sz val="10"/>
        <rFont val="Arial"/>
        <family val="2"/>
      </rPr>
      <t>*calculated as Exp</t>
    </r>
    <r>
      <rPr>
        <vertAlign val="subscript"/>
        <sz val="10"/>
        <rFont val="Arial"/>
        <family val="2"/>
      </rPr>
      <t>cons</t>
    </r>
    <r>
      <rPr>
        <sz val="10"/>
        <rFont val="Arial"/>
        <family val="2"/>
      </rPr>
      <t xml:space="preserve"> = c</t>
    </r>
    <r>
      <rPr>
        <vertAlign val="subscript"/>
        <sz val="10"/>
        <rFont val="Arial"/>
        <family val="2"/>
      </rPr>
      <t>as in in drinking water</t>
    </r>
    <r>
      <rPr>
        <sz val="10"/>
        <rFont val="Arial"/>
        <family val="2"/>
      </rPr>
      <t xml:space="preserve"> x  I</t>
    </r>
    <r>
      <rPr>
        <vertAlign val="subscript"/>
        <sz val="10"/>
        <rFont val="Arial"/>
        <family val="2"/>
      </rPr>
      <t>water</t>
    </r>
    <r>
      <rPr>
        <sz val="10"/>
        <rFont val="Arial"/>
        <family val="2"/>
      </rPr>
      <t xml:space="preserve"> x RF</t>
    </r>
  </si>
  <si>
    <r>
      <rPr>
        <sz val="10"/>
        <rFont val="Arial"/>
        <family val="2"/>
      </rPr>
      <t>*calculated as Exp</t>
    </r>
    <r>
      <rPr>
        <vertAlign val="subscript"/>
        <sz val="10"/>
        <rFont val="Arial"/>
        <family val="2"/>
      </rPr>
      <t>cons</t>
    </r>
    <r>
      <rPr>
        <sz val="10"/>
        <rFont val="Arial"/>
        <family val="2"/>
      </rPr>
      <t xml:space="preserve"> = R</t>
    </r>
    <r>
      <rPr>
        <vertAlign val="subscript"/>
        <sz val="10"/>
        <rFont val="Arial"/>
        <family val="2"/>
      </rPr>
      <t>appl as</t>
    </r>
    <r>
      <rPr>
        <sz val="10"/>
        <rFont val="Arial"/>
        <family val="2"/>
      </rPr>
      <t xml:space="preserve"> x A</t>
    </r>
    <r>
      <rPr>
        <vertAlign val="subscript"/>
        <sz val="10"/>
        <rFont val="Arial"/>
        <family val="2"/>
      </rPr>
      <t>container</t>
    </r>
    <r>
      <rPr>
        <sz val="10"/>
        <rFont val="Arial"/>
        <family val="2"/>
      </rPr>
      <t xml:space="preserve"> ÷ Vcontainer x  I</t>
    </r>
    <r>
      <rPr>
        <vertAlign val="subscript"/>
        <sz val="10"/>
        <rFont val="Arial"/>
        <family val="2"/>
      </rPr>
      <t>water</t>
    </r>
    <r>
      <rPr>
        <sz val="10"/>
        <rFont val="Arial"/>
        <family val="2"/>
      </rPr>
      <t xml:space="preserve"> x TF x RF</t>
    </r>
  </si>
  <si>
    <r>
      <rPr>
        <sz val="10"/>
        <rFont val="Arial"/>
        <family val="2"/>
      </rPr>
      <t>*calculated as Exp</t>
    </r>
    <r>
      <rPr>
        <vertAlign val="subscript"/>
        <sz val="10"/>
        <rFont val="Arial"/>
        <family val="2"/>
      </rPr>
      <t>cons</t>
    </r>
    <r>
      <rPr>
        <sz val="10"/>
        <rFont val="Arial"/>
        <family val="2"/>
      </rPr>
      <t xml:space="preserve"> = (R</t>
    </r>
    <r>
      <rPr>
        <vertAlign val="subscript"/>
        <sz val="10"/>
        <rFont val="Arial"/>
        <family val="2"/>
      </rPr>
      <t>appl as</t>
    </r>
    <r>
      <rPr>
        <sz val="10"/>
        <rFont val="Arial"/>
        <family val="2"/>
      </rPr>
      <t xml:space="preserve"> x A</t>
    </r>
    <r>
      <rPr>
        <vertAlign val="subscript"/>
        <sz val="10"/>
        <rFont val="Arial"/>
        <family val="2"/>
      </rPr>
      <t>container</t>
    </r>
    <r>
      <rPr>
        <sz val="10"/>
        <rFont val="Arial"/>
        <family val="2"/>
      </rPr>
      <t xml:space="preserve"> x FT x 1000) ÷ V</t>
    </r>
    <r>
      <rPr>
        <vertAlign val="subscript"/>
        <sz val="10"/>
        <rFont val="Arial"/>
        <family val="2"/>
      </rPr>
      <t>container</t>
    </r>
    <r>
      <rPr>
        <sz val="10"/>
        <rFont val="Arial"/>
        <family val="2"/>
      </rPr>
      <t xml:space="preserve"> x I</t>
    </r>
    <r>
      <rPr>
        <vertAlign val="subscript"/>
        <sz val="10"/>
        <rFont val="Arial"/>
        <family val="2"/>
      </rPr>
      <t>water</t>
    </r>
    <r>
      <rPr>
        <sz val="10"/>
        <rFont val="Arial"/>
        <family val="2"/>
      </rPr>
      <t xml:space="preserve"> x TF x RF</t>
    </r>
  </si>
  <si>
    <r>
      <t>*calculated as Exp</t>
    </r>
    <r>
      <rPr>
        <vertAlign val="subscript"/>
        <sz val="10"/>
        <rFont val="Arial"/>
        <family val="2"/>
      </rPr>
      <t>cons</t>
    </r>
    <r>
      <rPr>
        <sz val="10"/>
        <rFont val="Arial"/>
        <family val="2"/>
      </rPr>
      <t xml:space="preserve"> = (R</t>
    </r>
    <r>
      <rPr>
        <vertAlign val="subscript"/>
        <sz val="10"/>
        <rFont val="Arial"/>
        <family val="2"/>
      </rPr>
      <t>appl as</t>
    </r>
    <r>
      <rPr>
        <sz val="10"/>
        <rFont val="Arial"/>
        <family val="2"/>
      </rPr>
      <t xml:space="preserve">  x T</t>
    </r>
    <r>
      <rPr>
        <vertAlign val="subscript"/>
        <sz val="10"/>
        <rFont val="Arial"/>
        <family val="2"/>
      </rPr>
      <t>a</t>
    </r>
    <r>
      <rPr>
        <sz val="10"/>
        <rFont val="Arial"/>
        <family val="2"/>
      </rPr>
      <t xml:space="preserve"> x S</t>
    </r>
    <r>
      <rPr>
        <vertAlign val="subscript"/>
        <sz val="10"/>
        <rFont val="Arial"/>
        <family val="2"/>
      </rPr>
      <t>a</t>
    </r>
    <r>
      <rPr>
        <sz val="10"/>
        <rFont val="Arial"/>
        <family val="2"/>
      </rPr>
      <t xml:space="preserve"> x TF x RF) ÷ bw</t>
    </r>
  </si>
  <si>
    <r>
      <t xml:space="preserve">Update to be in line with the finalized Guidance Document
(1) update of "Read me" sheet
(2) update of "Parameter Overview" sheet
(3) separate worksheet for each scenario (content of worksheet "Calculations_non-prof scenarios" (in Calculator version 1.0) transferred in five separate worksheets)
(4) dietary intake fraction D introduced for scenarios "Surface treatment" and "Airspace treatment"
(5) "Drinking water disinfection" scenario: optional results table that allows consideration of additional water intake data
(6) addition of refined calculation for "Water container disinfection" scenario
(7) update of "Examples" worksheet to be in line with updated scenarios
(8) additional Example F2 for disinfection of drinking water containers considering 20 </t>
    </r>
    <r>
      <rPr>
        <sz val="11"/>
        <rFont val="Symbol"/>
        <family val="1"/>
        <charset val="2"/>
      </rPr>
      <t>m</t>
    </r>
    <r>
      <rPr>
        <sz val="11"/>
        <rFont val="Calibri"/>
        <family val="2"/>
        <scheme val="minor"/>
      </rPr>
      <t>m film of in-use solution left on container inner surface</t>
    </r>
  </si>
  <si>
    <t>Version 2.1</t>
  </si>
  <si>
    <t>Corrigendum covering the following:
(1) correction of formula in cell C19 (C15 replaced by C17)</t>
  </si>
  <si>
    <t>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</si>
</sst>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mg/kg bw/d&quot;"/>
    <numFmt numFmtId="165" formatCode="0.0"/>
    <numFmt numFmtId="166" formatCode="0.000"/>
    <numFmt numFmtId="167" formatCode="0.0000"/>
  </numFmts>
  <fonts count="59" x14ac:knownFonts="1">
    <font>
      <sz val="10"/>
      <color theme="1"/>
      <name val="Arial"/>
      <family val="2"/>
    </font>
    <font>
      <sz val="10"/>
      <color rgb="FFFF0000"/>
      <name val="Arial"/>
      <family val="2"/>
    </font>
    <font>
      <sz val="10"/>
      <name val="Arial"/>
      <family val="2"/>
    </font>
    <font>
      <b/>
      <sz val="10"/>
      <name val="Arial"/>
      <family val="2"/>
    </font>
    <font>
      <sz val="10"/>
      <name val="Arial"/>
      <family val="2"/>
    </font>
    <font>
      <sz val="10"/>
      <color indexed="10"/>
      <name val="Arial"/>
      <family val="2"/>
    </font>
    <font>
      <sz val="10"/>
      <color indexed="10"/>
      <name val="Arial"/>
      <family val="2"/>
    </font>
    <font>
      <vertAlign val="superscript"/>
      <sz val="10"/>
      <name val="Arial"/>
      <family val="2"/>
    </font>
    <font>
      <sz val="14"/>
      <name val="Arial"/>
      <family val="2"/>
    </font>
    <font>
      <vertAlign val="subscript"/>
      <sz val="10"/>
      <name val="Arial"/>
      <family val="2"/>
    </font>
    <font>
      <b/>
      <sz val="12"/>
      <name val="Arial"/>
      <family val="2"/>
    </font>
    <font>
      <b/>
      <sz val="10"/>
      <color indexed="10"/>
      <name val="Arial"/>
      <family val="2"/>
    </font>
    <font>
      <b/>
      <sz val="10"/>
      <color rgb="FFFF0000"/>
      <name val="Arial"/>
      <family val="2"/>
    </font>
    <font>
      <b/>
      <sz val="14"/>
      <name val="Calibri"/>
      <family val="2"/>
    </font>
    <font>
      <sz val="11"/>
      <name val="Calibri"/>
      <family val="2"/>
    </font>
    <font>
      <sz val="11"/>
      <color rgb="FF0070C0"/>
      <name val="Calibri"/>
      <family val="2"/>
    </font>
    <font>
      <sz val="11"/>
      <color rgb="FFFF0000"/>
      <name val="Calibri"/>
      <family val="2"/>
    </font>
    <font>
      <u/>
      <sz val="11"/>
      <name val="Calibri"/>
      <family val="2"/>
    </font>
    <font>
      <b/>
      <u/>
      <sz val="14"/>
      <name val="Calibri"/>
      <family val="2"/>
      <scheme val="minor"/>
    </font>
    <font>
      <sz val="10"/>
      <color theme="1"/>
      <name val="Calibri"/>
      <family val="2"/>
      <scheme val="minor"/>
    </font>
    <font>
      <b/>
      <sz val="14"/>
      <name val="Calibri"/>
      <family val="2"/>
      <scheme val="minor"/>
    </font>
    <font>
      <sz val="12"/>
      <name val="Calibri"/>
      <family val="2"/>
      <scheme val="minor"/>
    </font>
    <font>
      <vertAlign val="subscript"/>
      <sz val="12"/>
      <name val="Calibri"/>
      <family val="2"/>
      <scheme val="minor"/>
    </font>
    <font>
      <vertAlign val="superscript"/>
      <sz val="12"/>
      <name val="Calibri"/>
      <family val="2"/>
      <scheme val="minor"/>
    </font>
    <font>
      <sz val="12"/>
      <name val="Arial"/>
      <family val="2"/>
    </font>
    <font>
      <u/>
      <sz val="12"/>
      <name val="Arial"/>
      <family val="2"/>
    </font>
    <font>
      <vertAlign val="superscript"/>
      <sz val="12"/>
      <name val="Arial"/>
      <family val="2"/>
    </font>
    <font>
      <b/>
      <sz val="12"/>
      <color theme="1"/>
      <name val="Arial"/>
      <family val="2"/>
    </font>
    <font>
      <sz val="12"/>
      <color theme="1"/>
      <name val="Arial"/>
      <family val="2"/>
    </font>
    <font>
      <vertAlign val="subscript"/>
      <sz val="12"/>
      <name val="Arial"/>
      <family val="2"/>
    </font>
    <font>
      <sz val="14"/>
      <color theme="1"/>
      <name val="Arial"/>
      <family val="2"/>
    </font>
    <font>
      <vertAlign val="subscript"/>
      <sz val="10"/>
      <color theme="1"/>
      <name val="Arial"/>
      <family val="2"/>
    </font>
    <font>
      <sz val="10"/>
      <color theme="1"/>
      <name val="Arial"/>
      <family val="2"/>
    </font>
    <font>
      <sz val="10"/>
      <name val="Calibri"/>
      <family val="2"/>
      <scheme val="minor"/>
    </font>
    <font>
      <u/>
      <sz val="12"/>
      <name val="Calibri"/>
      <family val="2"/>
      <scheme val="minor"/>
    </font>
    <font>
      <b/>
      <sz val="14"/>
      <color theme="1"/>
      <name val="Arial"/>
      <family val="2"/>
    </font>
    <font>
      <b/>
      <sz val="14"/>
      <color theme="1"/>
      <name val="Calibri"/>
      <family val="2"/>
      <scheme val="minor"/>
    </font>
    <font>
      <b/>
      <sz val="14"/>
      <name val="Arial"/>
      <family val="2"/>
    </font>
    <font>
      <sz val="11"/>
      <color theme="1"/>
      <name val="Calibri"/>
      <family val="2"/>
      <scheme val="minor"/>
    </font>
    <font>
      <sz val="12"/>
      <color rgb="FFFF0000"/>
      <name val="Calibri"/>
      <family val="2"/>
      <scheme val="minor"/>
    </font>
    <font>
      <sz val="11"/>
      <name val="Calibri"/>
      <family val="2"/>
      <scheme val="minor"/>
    </font>
    <font>
      <vertAlign val="subscript"/>
      <sz val="11"/>
      <name val="Calibri"/>
      <family val="2"/>
      <scheme val="minor"/>
    </font>
    <font>
      <sz val="14"/>
      <color theme="1"/>
      <name val="Calibri"/>
      <family val="2"/>
      <scheme val="minor"/>
    </font>
    <font>
      <b/>
      <sz val="14"/>
      <color rgb="FFFF0000"/>
      <name val="Arial"/>
      <family val="2"/>
    </font>
    <font>
      <b/>
      <vertAlign val="superscript"/>
      <sz val="14"/>
      <color rgb="FFFF0000"/>
      <name val="Arial"/>
      <family val="2"/>
    </font>
    <font>
      <b/>
      <sz val="14"/>
      <color rgb="FFFF0000"/>
      <name val="Symbol"/>
      <family val="1"/>
      <charset val="2"/>
    </font>
    <font>
      <b/>
      <sz val="10"/>
      <color theme="1"/>
      <name val="Arial"/>
      <family val="2"/>
    </font>
    <font>
      <b/>
      <u/>
      <sz val="14"/>
      <name val="Calibri"/>
      <family val="2"/>
    </font>
    <font>
      <sz val="12"/>
      <name val="Symbol"/>
      <family val="1"/>
      <charset val="2"/>
    </font>
    <font>
      <b/>
      <sz val="12"/>
      <name val="Symbol"/>
      <family val="1"/>
      <charset val="2"/>
    </font>
    <font>
      <sz val="11"/>
      <name val="Symbol"/>
      <family val="1"/>
      <charset val="2"/>
    </font>
    <font>
      <b/>
      <sz val="12"/>
      <color rgb="FF3333CC"/>
      <name val="Arial"/>
      <family val="2"/>
    </font>
    <font>
      <b/>
      <sz val="10"/>
      <color rgb="FF3333CC"/>
      <name val="Arial"/>
      <family val="2"/>
    </font>
    <font>
      <sz val="10"/>
      <color rgb="FF3333CC"/>
      <name val="Arial"/>
      <family val="2"/>
    </font>
    <font>
      <vertAlign val="subscript"/>
      <sz val="10"/>
      <color rgb="FF3333CC"/>
      <name val="Arial"/>
      <family val="2"/>
    </font>
    <font>
      <i/>
      <sz val="12"/>
      <name val="Calibri"/>
      <family val="2"/>
      <scheme val="minor"/>
    </font>
    <font>
      <i/>
      <vertAlign val="superscript"/>
      <sz val="12"/>
      <name val="Calibri"/>
      <family val="2"/>
      <scheme val="minor"/>
    </font>
    <font>
      <i/>
      <u/>
      <sz val="12"/>
      <name val="Calibri"/>
      <family val="2"/>
      <scheme val="minor"/>
    </font>
    <font>
      <i/>
      <vertAlign val="subscript"/>
      <sz val="12"/>
      <name val="Calibri"/>
      <family val="2"/>
      <scheme val="minor"/>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ADFDD9"/>
        <bgColor indexed="64"/>
      </patternFill>
    </fill>
    <fill>
      <patternFill patternType="solid">
        <fgColor rgb="FF99CC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rgb="FFFFCC99"/>
        <bgColor indexed="64"/>
      </patternFill>
    </fill>
    <fill>
      <patternFill patternType="solid">
        <fgColor theme="0" tint="-0.14996795556505021"/>
        <bgColor indexed="64"/>
      </patternFill>
    </fill>
  </fills>
  <borders count="11">
    <border>
      <left/>
      <right/>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s>
  <cellStyleXfs count="2">
    <xf numFmtId="0" fontId="0" fillId="0" borderId="0"/>
    <xf numFmtId="0" fontId="2" fillId="0" borderId="0"/>
  </cellStyleXfs>
  <cellXfs count="400">
    <xf numFmtId="0" fontId="0" fillId="0" borderId="0" xfId="0"/>
    <xf numFmtId="0" fontId="5" fillId="4" borderId="0" xfId="1" applyFont="1" applyFill="1"/>
    <xf numFmtId="0" fontId="3" fillId="4" borderId="0" xfId="1" applyFont="1" applyFill="1" applyBorder="1"/>
    <xf numFmtId="0" fontId="2" fillId="4" borderId="0" xfId="1" applyFill="1"/>
    <xf numFmtId="0" fontId="0" fillId="5" borderId="0" xfId="0" applyFill="1"/>
    <xf numFmtId="0" fontId="2" fillId="5" borderId="0" xfId="1" applyFill="1"/>
    <xf numFmtId="0" fontId="4" fillId="0" borderId="0" xfId="0" applyFont="1"/>
    <xf numFmtId="0" fontId="0" fillId="0" borderId="0" xfId="0" applyFill="1"/>
    <xf numFmtId="0" fontId="2" fillId="7" borderId="0" xfId="1" applyFill="1"/>
    <xf numFmtId="0" fontId="0" fillId="7" borderId="0" xfId="0" applyFill="1"/>
    <xf numFmtId="0" fontId="10" fillId="7" borderId="0" xfId="1" applyFont="1" applyFill="1" applyAlignment="1">
      <alignment horizontal="center"/>
    </xf>
    <xf numFmtId="0" fontId="10" fillId="7" borderId="0" xfId="1" applyFont="1" applyFill="1"/>
    <xf numFmtId="0" fontId="2" fillId="7" borderId="0" xfId="1" applyFill="1" applyBorder="1"/>
    <xf numFmtId="165" fontId="2" fillId="6" borderId="0" xfId="1" applyNumberFormat="1" applyFill="1" applyBorder="1" applyAlignment="1">
      <alignment horizontal="center"/>
    </xf>
    <xf numFmtId="0" fontId="1" fillId="7" borderId="0" xfId="1" applyFont="1" applyFill="1" applyBorder="1" applyAlignment="1">
      <alignment wrapText="1"/>
    </xf>
    <xf numFmtId="0" fontId="12" fillId="7" borderId="0" xfId="1" applyFont="1" applyFill="1"/>
    <xf numFmtId="0" fontId="3" fillId="7" borderId="0" xfId="1" applyFont="1" applyFill="1" applyBorder="1" applyAlignment="1">
      <alignment wrapText="1"/>
    </xf>
    <xf numFmtId="165" fontId="2" fillId="7" borderId="0" xfId="1" applyNumberFormat="1" applyFill="1" applyBorder="1"/>
    <xf numFmtId="0" fontId="24" fillId="6" borderId="0" xfId="1" applyFont="1" applyFill="1"/>
    <xf numFmtId="0" fontId="28" fillId="5" borderId="0" xfId="0" applyFont="1" applyFill="1"/>
    <xf numFmtId="0" fontId="28" fillId="0" borderId="0" xfId="0" applyFont="1"/>
    <xf numFmtId="0" fontId="24" fillId="6" borderId="0" xfId="1" applyFont="1" applyFill="1" applyAlignment="1">
      <alignment wrapText="1"/>
    </xf>
    <xf numFmtId="0" fontId="2" fillId="8" borderId="0" xfId="1" applyFill="1"/>
    <xf numFmtId="0" fontId="10" fillId="8" borderId="0" xfId="1" applyFont="1" applyFill="1"/>
    <xf numFmtId="0" fontId="3" fillId="8" borderId="0" xfId="1" applyFont="1" applyFill="1" applyBorder="1" applyAlignment="1">
      <alignment wrapText="1"/>
    </xf>
    <xf numFmtId="165" fontId="2" fillId="8" borderId="0" xfId="1" applyNumberFormat="1" applyFill="1" applyBorder="1"/>
    <xf numFmtId="0" fontId="10" fillId="8" borderId="0" xfId="1" applyFont="1" applyFill="1" applyAlignment="1">
      <alignment horizontal="center"/>
    </xf>
    <xf numFmtId="0" fontId="24" fillId="8" borderId="0" xfId="1" applyFont="1" applyFill="1" applyBorder="1" applyAlignment="1">
      <alignment wrapText="1"/>
    </xf>
    <xf numFmtId="0" fontId="1" fillId="8" borderId="0" xfId="0" applyFont="1" applyFill="1" applyAlignment="1"/>
    <xf numFmtId="0" fontId="0" fillId="8" borderId="0" xfId="0" applyFill="1"/>
    <xf numFmtId="0" fontId="2" fillId="8" borderId="0" xfId="1" applyFill="1" applyBorder="1"/>
    <xf numFmtId="0" fontId="11" fillId="8" borderId="0" xfId="1" applyFont="1" applyFill="1" applyBorder="1" applyAlignment="1">
      <alignment wrapText="1"/>
    </xf>
    <xf numFmtId="0" fontId="6" fillId="8" borderId="0" xfId="1" applyFont="1" applyFill="1" applyBorder="1"/>
    <xf numFmtId="0" fontId="30" fillId="5" borderId="0" xfId="0" applyFont="1" applyFill="1"/>
    <xf numFmtId="0" fontId="30" fillId="0" borderId="0" xfId="0" applyFont="1"/>
    <xf numFmtId="0" fontId="2" fillId="8" borderId="10" xfId="1" applyFill="1" applyBorder="1"/>
    <xf numFmtId="0" fontId="10" fillId="7" borderId="0" xfId="1" applyFont="1" applyFill="1" applyBorder="1" applyAlignment="1"/>
    <xf numFmtId="0" fontId="0" fillId="7" borderId="0" xfId="0" applyFill="1" applyBorder="1"/>
    <xf numFmtId="0" fontId="24" fillId="8" borderId="10" xfId="1" applyFont="1" applyFill="1" applyBorder="1" applyAlignment="1">
      <alignment wrapText="1"/>
    </xf>
    <xf numFmtId="0" fontId="10" fillId="7" borderId="10" xfId="1" applyFont="1" applyFill="1" applyBorder="1"/>
    <xf numFmtId="0" fontId="2" fillId="7" borderId="10" xfId="1" applyFill="1" applyBorder="1"/>
    <xf numFmtId="0" fontId="2" fillId="0" borderId="0" xfId="0" applyFont="1"/>
    <xf numFmtId="0" fontId="28" fillId="5" borderId="0" xfId="0" applyFont="1" applyFill="1" applyAlignment="1">
      <alignment wrapText="1"/>
    </xf>
    <xf numFmtId="0" fontId="0" fillId="5" borderId="0" xfId="0" applyFill="1" applyProtection="1"/>
    <xf numFmtId="0" fontId="0" fillId="0" borderId="0" xfId="0" applyProtection="1"/>
    <xf numFmtId="0" fontId="24" fillId="6" borderId="0" xfId="1" applyFont="1" applyFill="1" applyProtection="1"/>
    <xf numFmtId="0" fontId="28" fillId="5" borderId="0" xfId="0" applyFont="1" applyFill="1" applyProtection="1"/>
    <xf numFmtId="0" fontId="28" fillId="0" borderId="0" xfId="0" applyFont="1" applyProtection="1"/>
    <xf numFmtId="0" fontId="24" fillId="2" borderId="0" xfId="1" applyFont="1" applyFill="1" applyBorder="1" applyProtection="1"/>
    <xf numFmtId="0" fontId="24" fillId="3" borderId="0" xfId="1" applyFont="1" applyFill="1" applyBorder="1" applyProtection="1"/>
    <xf numFmtId="0" fontId="2" fillId="4" borderId="0" xfId="1" applyFill="1" applyProtection="1"/>
    <xf numFmtId="0" fontId="2" fillId="5" borderId="0" xfId="1" applyFill="1" applyProtection="1"/>
    <xf numFmtId="0" fontId="2" fillId="0" borderId="0" xfId="1" applyFont="1" applyFill="1" applyProtection="1"/>
    <xf numFmtId="0" fontId="1" fillId="0" borderId="0" xfId="1" applyFont="1" applyFill="1" applyProtection="1"/>
    <xf numFmtId="0" fontId="32" fillId="5" borderId="0" xfId="0" applyFont="1" applyFill="1" applyProtection="1"/>
    <xf numFmtId="0" fontId="32" fillId="0" borderId="0" xfId="0" applyFont="1" applyProtection="1"/>
    <xf numFmtId="0" fontId="2" fillId="0" borderId="0" xfId="1" applyFill="1" applyProtection="1"/>
    <xf numFmtId="0" fontId="2" fillId="0" borderId="0" xfId="1" applyFill="1" applyAlignment="1" applyProtection="1">
      <alignment wrapText="1"/>
    </xf>
    <xf numFmtId="0" fontId="2" fillId="0" borderId="1" xfId="1" applyBorder="1" applyProtection="1"/>
    <xf numFmtId="0" fontId="2" fillId="4" borderId="0" xfId="1" applyFill="1" applyBorder="1" applyProtection="1"/>
    <xf numFmtId="0" fontId="2" fillId="0" borderId="0" xfId="1" applyProtection="1"/>
    <xf numFmtId="0" fontId="2" fillId="0" borderId="0" xfId="1" applyFill="1" applyBorder="1" applyProtection="1"/>
    <xf numFmtId="0" fontId="2" fillId="0" borderId="1" xfId="1" applyFill="1" applyBorder="1" applyProtection="1"/>
    <xf numFmtId="166" fontId="2" fillId="0" borderId="4" xfId="1" applyNumberFormat="1" applyFill="1" applyBorder="1" applyAlignment="1" applyProtection="1">
      <alignment horizontal="center"/>
    </xf>
    <xf numFmtId="2" fontId="2" fillId="0" borderId="4" xfId="1" applyNumberFormat="1" applyFill="1" applyBorder="1" applyAlignment="1" applyProtection="1">
      <alignment horizontal="center"/>
    </xf>
    <xf numFmtId="166" fontId="2" fillId="0" borderId="3" xfId="1" applyNumberFormat="1" applyBorder="1" applyAlignment="1" applyProtection="1">
      <alignment horizontal="center"/>
    </xf>
    <xf numFmtId="0" fontId="5" fillId="4" borderId="0" xfId="1" applyFont="1" applyFill="1" applyProtection="1"/>
    <xf numFmtId="0" fontId="3" fillId="4" borderId="0" xfId="1" applyFont="1" applyFill="1" applyBorder="1" applyProtection="1"/>
    <xf numFmtId="0" fontId="2" fillId="0" borderId="0" xfId="1" applyBorder="1" applyProtection="1"/>
    <xf numFmtId="0" fontId="2" fillId="0" borderId="0" xfId="1" applyFont="1" applyProtection="1"/>
    <xf numFmtId="0" fontId="12" fillId="0" borderId="0" xfId="1" applyFont="1" applyProtection="1"/>
    <xf numFmtId="166" fontId="2" fillId="0" borderId="0" xfId="1" applyNumberFormat="1" applyFill="1" applyBorder="1" applyAlignment="1" applyProtection="1">
      <alignment horizontal="center"/>
    </xf>
    <xf numFmtId="165" fontId="2" fillId="0" borderId="2" xfId="1" applyNumberFormat="1" applyFill="1" applyBorder="1" applyAlignment="1" applyProtection="1">
      <alignment horizontal="center"/>
    </xf>
    <xf numFmtId="165" fontId="2" fillId="0" borderId="0" xfId="1" applyNumberFormat="1" applyFill="1" applyBorder="1" applyAlignment="1" applyProtection="1">
      <alignment horizontal="center"/>
    </xf>
    <xf numFmtId="0" fontId="14" fillId="0" borderId="0" xfId="0" applyFont="1" applyFill="1" applyAlignment="1">
      <alignment wrapText="1"/>
    </xf>
    <xf numFmtId="0" fontId="19" fillId="0" borderId="0" xfId="0" applyFont="1"/>
    <xf numFmtId="0" fontId="38" fillId="0" borderId="0" xfId="0" applyFont="1" applyFill="1"/>
    <xf numFmtId="0" fontId="24" fillId="6" borderId="0" xfId="1" applyFont="1" applyFill="1" applyAlignment="1" applyProtection="1">
      <alignment wrapText="1"/>
    </xf>
    <xf numFmtId="0" fontId="0" fillId="0" borderId="0" xfId="0" applyFill="1" applyProtection="1"/>
    <xf numFmtId="0" fontId="28" fillId="0" borderId="0" xfId="0" applyFont="1" applyFill="1" applyProtection="1"/>
    <xf numFmtId="0" fontId="32" fillId="0" borderId="0" xfId="0" applyFont="1" applyFill="1" applyProtection="1"/>
    <xf numFmtId="0" fontId="1" fillId="0" borderId="0" xfId="0" applyFont="1" applyFill="1" applyAlignment="1" applyProtection="1">
      <alignment wrapText="1"/>
    </xf>
    <xf numFmtId="0" fontId="1" fillId="0" borderId="0" xfId="0" applyFont="1" applyFill="1" applyAlignment="1" applyProtection="1">
      <alignment horizontal="center"/>
    </xf>
    <xf numFmtId="0" fontId="14" fillId="5" borderId="0" xfId="0" applyFont="1" applyFill="1" applyAlignment="1">
      <alignment wrapText="1"/>
    </xf>
    <xf numFmtId="0" fontId="38" fillId="5" borderId="0" xfId="0" applyFont="1" applyFill="1"/>
    <xf numFmtId="0" fontId="19" fillId="5" borderId="0" xfId="0" applyFont="1" applyFill="1"/>
    <xf numFmtId="0" fontId="0" fillId="11" borderId="0" xfId="0" applyFill="1" applyAlignment="1"/>
    <xf numFmtId="0" fontId="24" fillId="11" borderId="0" xfId="1" applyFont="1" applyFill="1" applyProtection="1"/>
    <xf numFmtId="0" fontId="0" fillId="6" borderId="0" xfId="0" applyFill="1" applyAlignment="1"/>
    <xf numFmtId="0" fontId="24" fillId="11" borderId="0" xfId="1" applyFont="1" applyFill="1" applyBorder="1" applyProtection="1"/>
    <xf numFmtId="0" fontId="24" fillId="11" borderId="0" xfId="1" applyFont="1" applyFill="1" applyBorder="1" applyAlignment="1" applyProtection="1">
      <alignment wrapText="1"/>
    </xf>
    <xf numFmtId="0" fontId="14" fillId="6" borderId="0" xfId="0" applyFont="1" applyFill="1" applyAlignment="1">
      <alignment wrapText="1"/>
    </xf>
    <xf numFmtId="0" fontId="14" fillId="11" borderId="0" xfId="0" applyFont="1" applyFill="1" applyAlignment="1">
      <alignment vertical="center" wrapText="1"/>
    </xf>
    <xf numFmtId="0" fontId="14" fillId="6" borderId="0" xfId="0" applyFont="1" applyFill="1" applyAlignment="1">
      <alignment vertical="center" wrapText="1"/>
    </xf>
    <xf numFmtId="0" fontId="15" fillId="5" borderId="0" xfId="0" applyFont="1" applyFill="1" applyAlignment="1">
      <alignment wrapText="1"/>
    </xf>
    <xf numFmtId="0" fontId="14" fillId="5" borderId="1" xfId="0" applyFont="1" applyFill="1" applyBorder="1" applyAlignment="1">
      <alignment wrapText="1"/>
    </xf>
    <xf numFmtId="0" fontId="40" fillId="10" borderId="4" xfId="0" applyFont="1" applyFill="1" applyBorder="1" applyAlignment="1">
      <alignment vertical="top"/>
    </xf>
    <xf numFmtId="0" fontId="40" fillId="10" borderId="4" xfId="0" applyFont="1" applyFill="1" applyBorder="1"/>
    <xf numFmtId="49" fontId="40" fillId="10" borderId="4" xfId="0" applyNumberFormat="1" applyFont="1" applyFill="1" applyBorder="1"/>
    <xf numFmtId="0" fontId="40" fillId="6" borderId="3" xfId="0" applyFont="1" applyFill="1" applyBorder="1" applyAlignment="1">
      <alignment vertical="top" wrapText="1"/>
    </xf>
    <xf numFmtId="0" fontId="40" fillId="6" borderId="3" xfId="0" applyFont="1" applyFill="1" applyBorder="1" applyAlignment="1">
      <alignment wrapText="1"/>
    </xf>
    <xf numFmtId="49" fontId="40" fillId="6" borderId="3" xfId="0" applyNumberFormat="1" applyFont="1" applyFill="1" applyBorder="1" applyAlignment="1">
      <alignment vertical="top"/>
    </xf>
    <xf numFmtId="0" fontId="40" fillId="10" borderId="3" xfId="0" applyFont="1" applyFill="1" applyBorder="1" applyAlignment="1">
      <alignment vertical="top" wrapText="1"/>
    </xf>
    <xf numFmtId="0" fontId="40" fillId="10" borderId="3" xfId="0" applyFont="1" applyFill="1" applyBorder="1" applyAlignment="1">
      <alignment wrapText="1"/>
    </xf>
    <xf numFmtId="49" fontId="40" fillId="10" borderId="3" xfId="0" applyNumberFormat="1" applyFont="1" applyFill="1" applyBorder="1" applyAlignment="1">
      <alignment vertical="top"/>
    </xf>
    <xf numFmtId="0" fontId="47" fillId="12" borderId="0" xfId="0" applyFont="1" applyFill="1" applyBorder="1"/>
    <xf numFmtId="0" fontId="1" fillId="12" borderId="0" xfId="0" applyFont="1" applyFill="1" applyBorder="1"/>
    <xf numFmtId="0" fontId="13" fillId="12" borderId="1" xfId="0" applyFont="1" applyFill="1" applyBorder="1" applyAlignment="1">
      <alignment wrapText="1"/>
    </xf>
    <xf numFmtId="0" fontId="13" fillId="12" borderId="1" xfId="0" applyFont="1" applyFill="1" applyBorder="1"/>
    <xf numFmtId="0" fontId="36" fillId="5" borderId="1" xfId="0" applyFont="1" applyFill="1" applyBorder="1" applyAlignment="1">
      <alignment wrapText="1"/>
    </xf>
    <xf numFmtId="0" fontId="14" fillId="6" borderId="1" xfId="0" applyFont="1" applyFill="1" applyBorder="1" applyAlignment="1">
      <alignment wrapText="1"/>
    </xf>
    <xf numFmtId="0" fontId="16" fillId="6" borderId="1" xfId="0" applyFont="1" applyFill="1" applyBorder="1" applyAlignment="1">
      <alignment wrapText="1"/>
    </xf>
    <xf numFmtId="0" fontId="2" fillId="5" borderId="0" xfId="0" applyFont="1" applyFill="1"/>
    <xf numFmtId="0" fontId="8" fillId="5" borderId="0" xfId="1" applyFont="1" applyFill="1" applyProtection="1"/>
    <xf numFmtId="0" fontId="36" fillId="9" borderId="0" xfId="0" applyFont="1" applyFill="1" applyAlignment="1">
      <alignment vertical="center" wrapText="1"/>
    </xf>
    <xf numFmtId="0" fontId="35" fillId="5" borderId="1" xfId="0" applyFont="1" applyFill="1" applyBorder="1" applyAlignment="1">
      <alignment wrapText="1"/>
    </xf>
    <xf numFmtId="0" fontId="8" fillId="5" borderId="1" xfId="1" applyFont="1" applyFill="1" applyBorder="1" applyProtection="1"/>
    <xf numFmtId="0" fontId="2" fillId="5" borderId="1" xfId="1" applyFill="1" applyBorder="1" applyProtection="1"/>
    <xf numFmtId="0" fontId="0" fillId="5" borderId="0" xfId="0" applyFill="1" applyAlignment="1" applyProtection="1">
      <alignment vertical="center"/>
    </xf>
    <xf numFmtId="0" fontId="0" fillId="0" borderId="0" xfId="0" applyAlignment="1" applyProtection="1">
      <alignment vertical="center"/>
    </xf>
    <xf numFmtId="0" fontId="37" fillId="5" borderId="1" xfId="0" applyFont="1" applyFill="1" applyBorder="1" applyAlignment="1">
      <alignment horizontal="left" wrapText="1"/>
    </xf>
    <xf numFmtId="0" fontId="20" fillId="5" borderId="1" xfId="0" applyFont="1" applyFill="1" applyBorder="1" applyAlignment="1">
      <alignment horizontal="left" wrapText="1"/>
    </xf>
    <xf numFmtId="0" fontId="2" fillId="13" borderId="0" xfId="1" applyFill="1" applyProtection="1"/>
    <xf numFmtId="0" fontId="1" fillId="13" borderId="0" xfId="1" applyFont="1" applyFill="1" applyProtection="1"/>
    <xf numFmtId="0" fontId="2" fillId="13" borderId="0" xfId="1" applyFont="1" applyFill="1" applyProtection="1"/>
    <xf numFmtId="0" fontId="3" fillId="13" borderId="0" xfId="1" applyFont="1" applyFill="1" applyAlignment="1" applyProtection="1">
      <alignment horizontal="center"/>
    </xf>
    <xf numFmtId="0" fontId="0" fillId="13" borderId="0" xfId="0" applyFill="1" applyProtection="1"/>
    <xf numFmtId="0" fontId="43" fillId="13" borderId="0" xfId="1" applyFont="1" applyFill="1" applyProtection="1"/>
    <xf numFmtId="0" fontId="43" fillId="13" borderId="0" xfId="1" applyFont="1" applyFill="1" applyBorder="1" applyProtection="1"/>
    <xf numFmtId="0" fontId="2" fillId="13" borderId="0" xfId="1" applyFill="1" applyBorder="1" applyProtection="1"/>
    <xf numFmtId="0" fontId="4" fillId="13" borderId="0" xfId="1" applyFont="1" applyFill="1" applyProtection="1"/>
    <xf numFmtId="0" fontId="2" fillId="0" borderId="1" xfId="1" applyFont="1" applyFill="1" applyBorder="1" applyProtection="1"/>
    <xf numFmtId="0" fontId="19" fillId="0" borderId="0" xfId="0" applyFont="1" applyFill="1"/>
    <xf numFmtId="0" fontId="0" fillId="0" borderId="0" xfId="0" applyFill="1" applyBorder="1"/>
    <xf numFmtId="0" fontId="2" fillId="0" borderId="0" xfId="1" applyFont="1" applyFill="1"/>
    <xf numFmtId="0" fontId="4" fillId="0" borderId="0" xfId="1" applyFont="1" applyFill="1"/>
    <xf numFmtId="0" fontId="14" fillId="0" borderId="0" xfId="0" applyFont="1" applyFill="1" applyAlignment="1">
      <alignment vertical="center" wrapText="1"/>
    </xf>
    <xf numFmtId="0" fontId="2" fillId="0" borderId="0" xfId="0" applyFont="1" applyFill="1"/>
    <xf numFmtId="0" fontId="0" fillId="0" borderId="0" xfId="0" applyFill="1" applyAlignment="1">
      <alignment wrapText="1"/>
    </xf>
    <xf numFmtId="0" fontId="0" fillId="0" borderId="0" xfId="0" applyFill="1" applyAlignment="1" applyProtection="1">
      <alignment vertical="center"/>
    </xf>
    <xf numFmtId="0" fontId="4" fillId="0" borderId="0" xfId="0" applyFont="1" applyFill="1" applyProtection="1"/>
    <xf numFmtId="0" fontId="28" fillId="0" borderId="0" xfId="0" applyFont="1" applyFill="1" applyAlignment="1" applyProtection="1">
      <alignment vertical="center"/>
    </xf>
    <xf numFmtId="0" fontId="5" fillId="0" borderId="0" xfId="1" applyFont="1" applyFill="1" applyProtection="1"/>
    <xf numFmtId="0" fontId="3" fillId="0" borderId="0" xfId="1" applyFont="1" applyFill="1" applyBorder="1" applyProtection="1"/>
    <xf numFmtId="0" fontId="43" fillId="0" borderId="0" xfId="0" applyFont="1" applyFill="1" applyProtection="1"/>
    <xf numFmtId="0" fontId="28" fillId="0" borderId="0" xfId="0" applyFont="1" applyFill="1"/>
    <xf numFmtId="0" fontId="30" fillId="0" borderId="0" xfId="0" applyFont="1" applyFill="1"/>
    <xf numFmtId="0" fontId="3" fillId="0" borderId="4" xfId="1" applyFont="1" applyFill="1" applyBorder="1" applyAlignment="1" applyProtection="1">
      <alignment vertical="center" wrapText="1"/>
    </xf>
    <xf numFmtId="0" fontId="3" fillId="0" borderId="3" xfId="1" applyFont="1" applyFill="1" applyBorder="1" applyAlignment="1" applyProtection="1">
      <alignment vertical="center" wrapText="1"/>
    </xf>
    <xf numFmtId="0" fontId="3" fillId="0" borderId="2"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3" fillId="0" borderId="5" xfId="1" applyFont="1" applyFill="1" applyBorder="1" applyAlignment="1" applyProtection="1">
      <alignment vertical="center" wrapText="1"/>
    </xf>
    <xf numFmtId="0" fontId="30" fillId="9" borderId="0" xfId="0" applyFont="1" applyFill="1" applyAlignment="1">
      <alignment vertical="top" wrapText="1"/>
    </xf>
    <xf numFmtId="0" fontId="2" fillId="3" borderId="4" xfId="1" applyFont="1" applyFill="1" applyBorder="1" applyAlignment="1" applyProtection="1">
      <alignment horizontal="left" vertical="center" wrapText="1"/>
      <protection locked="0"/>
    </xf>
    <xf numFmtId="0" fontId="2" fillId="3" borderId="5" xfId="1" applyFont="1" applyFill="1" applyBorder="1" applyAlignment="1" applyProtection="1">
      <alignment horizontal="left" vertical="center" wrapText="1"/>
      <protection locked="0"/>
    </xf>
    <xf numFmtId="0" fontId="40" fillId="6" borderId="2" xfId="0" applyFont="1" applyFill="1" applyBorder="1" applyAlignment="1">
      <alignment vertical="top"/>
    </xf>
    <xf numFmtId="0" fontId="0" fillId="0" borderId="0" xfId="0"/>
    <xf numFmtId="0" fontId="2" fillId="4" borderId="0" xfId="1" applyFill="1"/>
    <xf numFmtId="0" fontId="0" fillId="5" borderId="0" xfId="0" applyFill="1"/>
    <xf numFmtId="0" fontId="0" fillId="0" borderId="0" xfId="0" applyFill="1"/>
    <xf numFmtId="0" fontId="2" fillId="8" borderId="0" xfId="1" applyFill="1"/>
    <xf numFmtId="0" fontId="10" fillId="8" borderId="0" xfId="1" applyFont="1" applyFill="1"/>
    <xf numFmtId="0" fontId="10" fillId="8" borderId="0" xfId="1" applyFont="1" applyFill="1" applyAlignment="1">
      <alignment horizontal="center"/>
    </xf>
    <xf numFmtId="0" fontId="0" fillId="8" borderId="0" xfId="0" applyFill="1"/>
    <xf numFmtId="0" fontId="2" fillId="8" borderId="0" xfId="1" applyFill="1" applyBorder="1"/>
    <xf numFmtId="0" fontId="14" fillId="6" borderId="6" xfId="0" applyFont="1" applyFill="1" applyBorder="1" applyAlignment="1">
      <alignment wrapText="1"/>
    </xf>
    <xf numFmtId="0" fontId="27" fillId="8" borderId="0" xfId="0" applyFont="1" applyFill="1"/>
    <xf numFmtId="0" fontId="10" fillId="8" borderId="0" xfId="1" applyFont="1" applyFill="1" applyBorder="1"/>
    <xf numFmtId="0" fontId="11" fillId="8" borderId="0" xfId="1" applyFont="1" applyFill="1"/>
    <xf numFmtId="49" fontId="40" fillId="6" borderId="2" xfId="0" applyNumberFormat="1" applyFont="1" applyFill="1" applyBorder="1" applyAlignment="1">
      <alignment vertical="top"/>
    </xf>
    <xf numFmtId="0" fontId="21" fillId="10" borderId="0" xfId="0" applyFont="1" applyFill="1" applyBorder="1" applyAlignment="1">
      <alignment vertical="top"/>
    </xf>
    <xf numFmtId="0" fontId="21" fillId="10" borderId="0" xfId="1" applyFont="1" applyFill="1" applyBorder="1" applyAlignment="1">
      <alignment vertical="top" wrapText="1"/>
    </xf>
    <xf numFmtId="0" fontId="21" fillId="10" borderId="0" xfId="1" applyFont="1" applyFill="1" applyBorder="1" applyAlignment="1">
      <alignment horizontal="left" vertical="top"/>
    </xf>
    <xf numFmtId="0" fontId="21" fillId="10" borderId="0" xfId="0" applyFont="1" applyFill="1" applyAlignment="1">
      <alignment vertical="top"/>
    </xf>
    <xf numFmtId="0" fontId="21" fillId="10" borderId="0" xfId="0" applyFont="1" applyFill="1" applyBorder="1" applyAlignment="1">
      <alignment vertical="top" wrapText="1"/>
    </xf>
    <xf numFmtId="0" fontId="21" fillId="6" borderId="3" xfId="0" applyFont="1" applyFill="1" applyBorder="1" applyAlignment="1">
      <alignment vertical="top"/>
    </xf>
    <xf numFmtId="0" fontId="21" fillId="6" borderId="3" xfId="1" applyFont="1" applyFill="1" applyBorder="1" applyAlignment="1">
      <alignment vertical="top" wrapText="1"/>
    </xf>
    <xf numFmtId="9" fontId="21" fillId="6" borderId="3" xfId="1" applyNumberFormat="1" applyFont="1" applyFill="1" applyBorder="1" applyAlignment="1">
      <alignment vertical="top" wrapText="1"/>
    </xf>
    <xf numFmtId="0" fontId="21" fillId="6" borderId="3" xfId="0" applyFont="1" applyFill="1" applyBorder="1" applyAlignment="1">
      <alignment vertical="top" wrapText="1"/>
    </xf>
    <xf numFmtId="0" fontId="21" fillId="10" borderId="3" xfId="0" applyFont="1" applyFill="1" applyBorder="1" applyAlignment="1">
      <alignment vertical="top"/>
    </xf>
    <xf numFmtId="0" fontId="21" fillId="10" borderId="3" xfId="0" applyFont="1" applyFill="1" applyBorder="1" applyAlignment="1">
      <alignment vertical="top" wrapText="1"/>
    </xf>
    <xf numFmtId="9" fontId="21" fillId="10" borderId="3" xfId="1" applyNumberFormat="1" applyFont="1" applyFill="1" applyBorder="1" applyAlignment="1">
      <alignment vertical="top" wrapText="1"/>
    </xf>
    <xf numFmtId="0" fontId="21" fillId="6" borderId="3" xfId="1" applyFont="1" applyFill="1" applyBorder="1" applyAlignment="1">
      <alignment vertical="top"/>
    </xf>
    <xf numFmtId="0" fontId="21" fillId="10" borderId="3" xfId="1" applyFont="1" applyFill="1" applyBorder="1" applyAlignment="1">
      <alignment vertical="top" wrapText="1"/>
    </xf>
    <xf numFmtId="49" fontId="21" fillId="6" borderId="3" xfId="1" applyNumberFormat="1" applyFont="1" applyFill="1" applyBorder="1" applyAlignment="1">
      <alignment vertical="top"/>
    </xf>
    <xf numFmtId="49" fontId="21" fillId="6" borderId="3" xfId="0" applyNumberFormat="1" applyFont="1" applyFill="1" applyBorder="1" applyAlignment="1">
      <alignment vertical="top" wrapText="1"/>
    </xf>
    <xf numFmtId="0" fontId="21" fillId="6" borderId="5" xfId="0" applyFont="1" applyFill="1" applyBorder="1" applyAlignment="1">
      <alignment vertical="top"/>
    </xf>
    <xf numFmtId="0" fontId="21" fillId="6" borderId="5" xfId="1" applyFont="1" applyFill="1" applyBorder="1" applyAlignment="1">
      <alignment vertical="top" wrapText="1"/>
    </xf>
    <xf numFmtId="0" fontId="21" fillId="6" borderId="5" xfId="1" applyFont="1" applyFill="1" applyBorder="1" applyAlignment="1">
      <alignment vertical="top"/>
    </xf>
    <xf numFmtId="0" fontId="21" fillId="6" borderId="5" xfId="0" applyFont="1" applyFill="1" applyBorder="1" applyAlignment="1">
      <alignment vertical="top" wrapText="1"/>
    </xf>
    <xf numFmtId="0" fontId="21" fillId="10" borderId="2" xfId="1" applyFont="1" applyFill="1" applyBorder="1" applyAlignment="1">
      <alignment vertical="top" wrapText="1"/>
    </xf>
    <xf numFmtId="0" fontId="21" fillId="10" borderId="2" xfId="0" applyFont="1" applyFill="1" applyBorder="1" applyAlignment="1">
      <alignment vertical="top" wrapText="1"/>
    </xf>
    <xf numFmtId="0" fontId="4" fillId="0" borderId="1" xfId="1" applyFont="1" applyFill="1" applyBorder="1" applyProtection="1"/>
    <xf numFmtId="0" fontId="10" fillId="15" borderId="1" xfId="1" applyFont="1" applyFill="1" applyBorder="1" applyAlignment="1" applyProtection="1">
      <alignment vertical="center" wrapText="1"/>
    </xf>
    <xf numFmtId="0" fontId="2" fillId="14" borderId="3" xfId="1" applyFill="1" applyBorder="1" applyAlignment="1" applyProtection="1">
      <alignment vertical="center" wrapText="1"/>
      <protection locked="0"/>
    </xf>
    <xf numFmtId="0" fontId="10" fillId="15" borderId="6" xfId="1" applyFont="1" applyFill="1" applyBorder="1" applyAlignment="1" applyProtection="1">
      <alignment horizontal="left" vertical="center"/>
    </xf>
    <xf numFmtId="0" fontId="2" fillId="2" borderId="5" xfId="1" applyFill="1" applyBorder="1" applyAlignment="1" applyProtection="1">
      <alignment horizontal="center" vertical="center"/>
      <protection locked="0"/>
    </xf>
    <xf numFmtId="2" fontId="2" fillId="2" borderId="5" xfId="1" applyNumberFormat="1" applyFill="1" applyBorder="1" applyAlignment="1" applyProtection="1">
      <alignment horizontal="center" vertical="center"/>
      <protection locked="0"/>
    </xf>
    <xf numFmtId="2" fontId="2" fillId="2" borderId="3" xfId="1" applyNumberFormat="1" applyFill="1" applyBorder="1" applyAlignment="1" applyProtection="1">
      <alignment horizontal="center" vertical="center"/>
      <protection locked="0"/>
    </xf>
    <xf numFmtId="0" fontId="2" fillId="3" borderId="3" xfId="1" applyFill="1" applyBorder="1" applyAlignment="1" applyProtection="1">
      <alignment horizontal="center" vertical="center"/>
      <protection locked="0"/>
    </xf>
    <xf numFmtId="0" fontId="2" fillId="0" borderId="3" xfId="1" applyFont="1" applyFill="1" applyBorder="1" applyAlignment="1" applyProtection="1">
      <alignment horizontal="center" vertical="center"/>
    </xf>
    <xf numFmtId="0" fontId="2" fillId="0" borderId="3" xfId="1" applyBorder="1" applyAlignment="1" applyProtection="1">
      <alignment horizontal="center" vertical="center"/>
    </xf>
    <xf numFmtId="0" fontId="2" fillId="0" borderId="5" xfId="1" applyFont="1" applyFill="1" applyBorder="1" applyAlignment="1" applyProtection="1">
      <alignment vertical="center" wrapText="1"/>
    </xf>
    <xf numFmtId="0" fontId="2" fillId="0" borderId="3" xfId="1" applyFont="1" applyBorder="1" applyAlignment="1" applyProtection="1">
      <alignment vertical="center"/>
    </xf>
    <xf numFmtId="0" fontId="2" fillId="0" borderId="3" xfId="1" applyFont="1" applyFill="1" applyBorder="1" applyAlignment="1" applyProtection="1">
      <alignment vertical="center" wrapText="1"/>
    </xf>
    <xf numFmtId="0" fontId="2" fillId="0" borderId="3" xfId="0" applyFont="1" applyFill="1" applyBorder="1" applyAlignment="1" applyProtection="1">
      <alignment vertical="center" wrapText="1"/>
    </xf>
    <xf numFmtId="0" fontId="4" fillId="0" borderId="3" xfId="1" applyFont="1" applyFill="1" applyBorder="1" applyAlignment="1" applyProtection="1">
      <alignment vertical="center" wrapText="1"/>
    </xf>
    <xf numFmtId="0" fontId="2" fillId="14" borderId="5" xfId="1" applyFill="1" applyBorder="1" applyAlignment="1" applyProtection="1">
      <alignment vertical="center" wrapText="1"/>
      <protection locked="0"/>
    </xf>
    <xf numFmtId="0" fontId="2" fillId="14" borderId="3" xfId="1" applyFont="1" applyFill="1" applyBorder="1" applyAlignment="1" applyProtection="1">
      <alignment vertical="center" wrapText="1"/>
      <protection locked="0"/>
    </xf>
    <xf numFmtId="164" fontId="2" fillId="2" borderId="3" xfId="1" applyNumberFormat="1" applyFill="1" applyBorder="1" applyAlignment="1" applyProtection="1">
      <alignment vertical="center"/>
      <protection locked="0"/>
    </xf>
    <xf numFmtId="0" fontId="2" fillId="3" borderId="3" xfId="1" applyFill="1" applyBorder="1" applyAlignment="1" applyProtection="1">
      <alignment horizontal="left" vertical="center"/>
      <protection locked="0"/>
    </xf>
    <xf numFmtId="0" fontId="2" fillId="0" borderId="3" xfId="1" applyFill="1" applyBorder="1" applyAlignment="1" applyProtection="1">
      <alignment vertical="center"/>
    </xf>
    <xf numFmtId="0" fontId="2" fillId="3" borderId="3" xfId="1" applyFill="1" applyBorder="1" applyAlignment="1" applyProtection="1">
      <alignment horizontal="left" vertical="center" wrapText="1"/>
      <protection locked="0"/>
    </xf>
    <xf numFmtId="0" fontId="3" fillId="13" borderId="0" xfId="1" applyFont="1" applyFill="1" applyAlignment="1" applyProtection="1">
      <alignment horizontal="center" vertical="center"/>
    </xf>
    <xf numFmtId="0" fontId="2" fillId="0" borderId="5" xfId="1" applyFont="1" applyFill="1" applyBorder="1" applyAlignment="1" applyProtection="1">
      <alignment vertical="center"/>
      <protection locked="0"/>
    </xf>
    <xf numFmtId="0" fontId="2" fillId="0" borderId="3" xfId="1" applyFont="1" applyBorder="1" applyAlignment="1" applyProtection="1">
      <alignment vertical="center" wrapText="1"/>
    </xf>
    <xf numFmtId="0" fontId="2" fillId="2" borderId="3" xfId="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2" fillId="3" borderId="3" xfId="1" applyFill="1" applyBorder="1" applyAlignment="1" applyProtection="1">
      <alignment vertical="center" wrapText="1"/>
      <protection locked="0"/>
    </xf>
    <xf numFmtId="166" fontId="2" fillId="0" borderId="4" xfId="1" applyNumberFormat="1" applyFont="1" applyFill="1" applyBorder="1" applyAlignment="1" applyProtection="1">
      <alignment horizontal="center" vertical="center"/>
    </xf>
    <xf numFmtId="165" fontId="2" fillId="0" borderId="10" xfId="1" applyNumberFormat="1" applyFill="1" applyBorder="1" applyAlignment="1" applyProtection="1">
      <alignment horizontal="center" vertical="center"/>
    </xf>
    <xf numFmtId="165" fontId="2" fillId="0" borderId="2" xfId="1" applyNumberFormat="1" applyFill="1" applyBorder="1" applyAlignment="1" applyProtection="1">
      <alignment horizontal="center" vertical="center"/>
    </xf>
    <xf numFmtId="165" fontId="2" fillId="0" borderId="1" xfId="1" applyNumberFormat="1" applyFill="1" applyBorder="1" applyAlignment="1" applyProtection="1">
      <alignment horizontal="center" vertical="center"/>
    </xf>
    <xf numFmtId="0" fontId="3" fillId="15" borderId="1" xfId="1" applyFont="1" applyFill="1" applyBorder="1" applyAlignment="1" applyProtection="1">
      <alignment horizontal="center" vertical="center" wrapText="1"/>
    </xf>
    <xf numFmtId="0" fontId="3" fillId="15" borderId="6" xfId="1" applyFont="1" applyFill="1" applyBorder="1" applyAlignment="1" applyProtection="1">
      <alignment horizontal="center" vertical="center" wrapText="1"/>
    </xf>
    <xf numFmtId="0" fontId="2" fillId="0" borderId="3" xfId="1" applyFont="1" applyFill="1" applyBorder="1" applyAlignment="1" applyProtection="1">
      <alignment vertical="center"/>
      <protection locked="0"/>
    </xf>
    <xf numFmtId="0" fontId="2" fillId="0" borderId="3" xfId="1" applyFont="1" applyBorder="1" applyAlignment="1" applyProtection="1">
      <alignment vertical="center"/>
      <protection locked="0"/>
    </xf>
    <xf numFmtId="0" fontId="2" fillId="14" borderId="3" xfId="1" applyFill="1" applyBorder="1" applyAlignment="1" applyProtection="1">
      <alignment horizontal="left" vertical="center" wrapText="1"/>
      <protection locked="0"/>
    </xf>
    <xf numFmtId="11" fontId="2" fillId="0" borderId="3" xfId="1" applyNumberFormat="1" applyFill="1" applyBorder="1" applyAlignment="1" applyProtection="1">
      <alignment horizontal="center" vertical="center"/>
    </xf>
    <xf numFmtId="0" fontId="32" fillId="0" borderId="3" xfId="1" applyFont="1" applyBorder="1" applyAlignment="1" applyProtection="1">
      <alignment vertical="center"/>
    </xf>
    <xf numFmtId="0" fontId="2" fillId="3" borderId="3" xfId="1" applyFont="1" applyFill="1" applyBorder="1" applyAlignment="1" applyProtection="1">
      <alignment vertical="center" wrapText="1"/>
      <protection locked="0"/>
    </xf>
    <xf numFmtId="167" fontId="2" fillId="0" borderId="3" xfId="1" applyNumberFormat="1" applyFill="1" applyBorder="1" applyAlignment="1" applyProtection="1">
      <alignment horizontal="center" vertical="center"/>
    </xf>
    <xf numFmtId="167" fontId="2" fillId="0" borderId="1" xfId="1" applyNumberFormat="1" applyFill="1" applyBorder="1" applyAlignment="1" applyProtection="1">
      <alignment horizontal="center" vertical="center"/>
    </xf>
    <xf numFmtId="0" fontId="2" fillId="0" borderId="9" xfId="1" applyFont="1" applyFill="1" applyBorder="1" applyAlignment="1" applyProtection="1">
      <alignment vertical="center"/>
    </xf>
    <xf numFmtId="167" fontId="2" fillId="0" borderId="0" xfId="1" applyNumberFormat="1" applyFill="1" applyBorder="1" applyAlignment="1" applyProtection="1">
      <alignment horizontal="center" vertical="center"/>
    </xf>
    <xf numFmtId="0" fontId="0" fillId="14" borderId="3" xfId="0" applyFill="1" applyBorder="1" applyAlignment="1" applyProtection="1">
      <alignment vertical="center" wrapText="1"/>
      <protection locked="0"/>
    </xf>
    <xf numFmtId="0" fontId="2" fillId="0" borderId="3" xfId="0" applyFont="1" applyBorder="1" applyAlignment="1" applyProtection="1">
      <alignment vertical="center" wrapText="1"/>
    </xf>
    <xf numFmtId="0" fontId="2" fillId="0" borderId="3" xfId="1" applyFill="1" applyBorder="1" applyAlignment="1" applyProtection="1">
      <alignment horizontal="center" vertical="center"/>
    </xf>
    <xf numFmtId="0" fontId="0" fillId="0" borderId="3" xfId="0" applyBorder="1" applyAlignment="1" applyProtection="1">
      <alignment horizontal="center" vertical="center"/>
    </xf>
    <xf numFmtId="0" fontId="0" fillId="0" borderId="3" xfId="0" applyBorder="1" applyAlignment="1" applyProtection="1">
      <alignment vertical="center"/>
    </xf>
    <xf numFmtId="0" fontId="0" fillId="0" borderId="3" xfId="0" applyBorder="1" applyAlignment="1" applyProtection="1">
      <alignment horizontal="center" vertical="center"/>
      <protection locked="0"/>
    </xf>
    <xf numFmtId="0" fontId="0" fillId="0" borderId="3" xfId="0" applyBorder="1" applyAlignment="1" applyProtection="1">
      <alignment vertical="center" wrapText="1"/>
      <protection locked="0"/>
    </xf>
    <xf numFmtId="165" fontId="2" fillId="0" borderId="2" xfId="1" applyNumberFormat="1" applyFont="1" applyFill="1" applyBorder="1" applyAlignment="1" applyProtection="1">
      <alignment horizontal="center" vertical="center"/>
    </xf>
    <xf numFmtId="0" fontId="2" fillId="0" borderId="9" xfId="1" applyFont="1" applyBorder="1" applyAlignment="1" applyProtection="1">
      <alignment vertical="center"/>
    </xf>
    <xf numFmtId="0" fontId="4" fillId="0" borderId="0" xfId="1" applyFont="1" applyBorder="1" applyProtection="1"/>
    <xf numFmtId="0" fontId="10" fillId="15" borderId="6" xfId="1" applyFont="1" applyFill="1" applyBorder="1" applyAlignment="1" applyProtection="1">
      <alignment horizontal="left" vertical="center" wrapText="1"/>
    </xf>
    <xf numFmtId="0" fontId="4" fillId="0" borderId="3" xfId="1" applyFont="1" applyFill="1" applyBorder="1" applyAlignment="1" applyProtection="1">
      <alignment vertical="center"/>
    </xf>
    <xf numFmtId="0" fontId="10" fillId="15" borderId="6" xfId="1" applyFont="1" applyFill="1" applyBorder="1" applyAlignment="1" applyProtection="1">
      <alignment vertical="center"/>
    </xf>
    <xf numFmtId="0" fontId="3" fillId="3" borderId="6" xfId="1" applyFont="1" applyFill="1" applyBorder="1" applyAlignment="1" applyProtection="1">
      <alignment horizontal="center" vertical="center" wrapText="1"/>
      <protection locked="0"/>
    </xf>
    <xf numFmtId="0" fontId="24" fillId="15" borderId="6" xfId="1" applyFont="1" applyFill="1" applyBorder="1" applyAlignment="1" applyProtection="1">
      <alignment vertical="center"/>
    </xf>
    <xf numFmtId="166" fontId="2" fillId="0" borderId="4" xfId="1" applyNumberFormat="1" applyFill="1" applyBorder="1" applyAlignment="1" applyProtection="1">
      <alignment horizontal="center" vertical="center"/>
    </xf>
    <xf numFmtId="2" fontId="2" fillId="0" borderId="4" xfId="1" applyNumberFormat="1" applyFill="1" applyBorder="1" applyAlignment="1" applyProtection="1">
      <alignment horizontal="center" vertical="center"/>
    </xf>
    <xf numFmtId="166" fontId="2" fillId="0" borderId="3" xfId="1" applyNumberFormat="1" applyBorder="1" applyAlignment="1" applyProtection="1">
      <alignment horizontal="center" vertical="center"/>
    </xf>
    <xf numFmtId="165" fontId="2" fillId="0" borderId="0" xfId="1" applyNumberFormat="1" applyFill="1" applyBorder="1" applyAlignment="1" applyProtection="1">
      <alignment horizontal="center" vertical="center"/>
    </xf>
    <xf numFmtId="166" fontId="2" fillId="0" borderId="3" xfId="1" applyNumberFormat="1" applyFill="1" applyBorder="1" applyAlignment="1" applyProtection="1">
      <alignment horizontal="center" vertical="center"/>
    </xf>
    <xf numFmtId="166" fontId="2" fillId="0" borderId="2" xfId="1" applyNumberFormat="1" applyFill="1" applyBorder="1" applyAlignment="1" applyProtection="1">
      <alignment horizontal="center" vertical="center"/>
    </xf>
    <xf numFmtId="0" fontId="2" fillId="3" borderId="4" xfId="1" applyFill="1" applyBorder="1" applyAlignment="1" applyProtection="1">
      <alignment horizontal="center" vertical="center"/>
      <protection locked="0"/>
    </xf>
    <xf numFmtId="166" fontId="2" fillId="0" borderId="1" xfId="1" applyNumberFormat="1" applyFill="1" applyBorder="1" applyAlignment="1" applyProtection="1">
      <alignment horizontal="center" vertical="center"/>
    </xf>
    <xf numFmtId="0" fontId="2" fillId="3" borderId="5" xfId="1" applyFill="1" applyBorder="1" applyAlignment="1" applyProtection="1">
      <alignment horizontal="center" vertical="center"/>
      <protection locked="0"/>
    </xf>
    <xf numFmtId="166" fontId="2" fillId="0" borderId="5" xfId="1" applyNumberFormat="1" applyFill="1" applyBorder="1" applyAlignment="1" applyProtection="1">
      <alignment horizontal="center" vertical="center"/>
    </xf>
    <xf numFmtId="166" fontId="2" fillId="0" borderId="0" xfId="1" applyNumberFormat="1" applyFill="1" applyBorder="1" applyAlignment="1" applyProtection="1">
      <alignment horizontal="center" vertical="center"/>
    </xf>
    <xf numFmtId="0" fontId="2" fillId="0" borderId="3" xfId="1" applyFont="1" applyFill="1" applyBorder="1" applyAlignment="1" applyProtection="1">
      <alignment vertical="center"/>
    </xf>
    <xf numFmtId="166" fontId="2" fillId="0" borderId="3" xfId="1" applyNumberFormat="1" applyFont="1" applyFill="1" applyBorder="1" applyAlignment="1" applyProtection="1">
      <alignment horizontal="center" vertical="center"/>
    </xf>
    <xf numFmtId="0" fontId="2" fillId="6" borderId="3" xfId="1" applyFont="1" applyFill="1" applyBorder="1" applyAlignment="1">
      <alignment vertical="center"/>
    </xf>
    <xf numFmtId="0" fontId="52" fillId="6" borderId="3" xfId="1" applyFont="1" applyFill="1" applyBorder="1" applyAlignment="1">
      <alignment horizontal="center" vertical="center"/>
    </xf>
    <xf numFmtId="0" fontId="53" fillId="6" borderId="3" xfId="1" applyFont="1" applyFill="1" applyBorder="1" applyAlignment="1">
      <alignment vertical="center" wrapText="1"/>
    </xf>
    <xf numFmtId="0" fontId="2" fillId="6" borderId="3" xfId="1" applyFont="1" applyFill="1" applyBorder="1" applyAlignment="1">
      <alignment vertical="center" wrapText="1"/>
    </xf>
    <xf numFmtId="0" fontId="53" fillId="6" borderId="3" xfId="1" applyFont="1" applyFill="1" applyBorder="1" applyAlignment="1">
      <alignment vertical="center"/>
    </xf>
    <xf numFmtId="0" fontId="2" fillId="6" borderId="3" xfId="1" applyFill="1" applyBorder="1" applyAlignment="1">
      <alignment horizontal="center" vertical="center"/>
    </xf>
    <xf numFmtId="0" fontId="2" fillId="6" borderId="3" xfId="1" applyFont="1" applyFill="1" applyBorder="1" applyAlignment="1" applyProtection="1">
      <alignment vertical="center" wrapText="1"/>
    </xf>
    <xf numFmtId="0" fontId="2" fillId="6" borderId="3" xfId="1" applyFont="1" applyFill="1" applyBorder="1" applyAlignment="1" applyProtection="1">
      <alignment horizontal="center" vertical="center"/>
    </xf>
    <xf numFmtId="0" fontId="3" fillId="6" borderId="4" xfId="1" applyFont="1" applyFill="1" applyBorder="1" applyAlignment="1" applyProtection="1">
      <alignment vertical="center" wrapText="1"/>
    </xf>
    <xf numFmtId="166" fontId="2" fillId="6" borderId="4" xfId="1" applyNumberFormat="1" applyFont="1" applyFill="1" applyBorder="1" applyAlignment="1">
      <alignment horizontal="center" vertical="center"/>
    </xf>
    <xf numFmtId="0" fontId="3" fillId="6" borderId="3" xfId="1" applyFont="1" applyFill="1" applyBorder="1" applyAlignment="1">
      <alignment vertical="center" wrapText="1"/>
    </xf>
    <xf numFmtId="165" fontId="2" fillId="6" borderId="2" xfId="1" applyNumberFormat="1" applyFill="1" applyBorder="1" applyAlignment="1">
      <alignment horizontal="center" vertical="center"/>
    </xf>
    <xf numFmtId="0" fontId="3" fillId="6" borderId="2" xfId="1" applyFont="1" applyFill="1" applyBorder="1" applyAlignment="1">
      <alignment vertical="center" wrapText="1"/>
    </xf>
    <xf numFmtId="165" fontId="2" fillId="6" borderId="1" xfId="1" applyNumberFormat="1" applyFill="1" applyBorder="1" applyAlignment="1">
      <alignment horizontal="center" vertical="center"/>
    </xf>
    <xf numFmtId="0" fontId="2" fillId="6" borderId="9" xfId="1" applyFont="1" applyFill="1" applyBorder="1" applyAlignment="1">
      <alignment vertical="center"/>
    </xf>
    <xf numFmtId="0" fontId="10" fillId="6" borderId="6" xfId="1" applyFont="1" applyFill="1" applyBorder="1" applyAlignment="1">
      <alignment horizontal="left" vertical="center" wrapText="1"/>
    </xf>
    <xf numFmtId="0" fontId="3" fillId="6" borderId="6" xfId="1" applyFont="1" applyFill="1" applyBorder="1" applyAlignment="1">
      <alignment horizontal="center" vertical="center" wrapText="1"/>
    </xf>
    <xf numFmtId="0" fontId="2" fillId="6" borderId="5" xfId="1" applyFont="1" applyFill="1" applyBorder="1" applyAlignment="1">
      <alignment vertical="center" wrapText="1"/>
    </xf>
    <xf numFmtId="0" fontId="52" fillId="6" borderId="5" xfId="1" applyFont="1" applyFill="1" applyBorder="1" applyAlignment="1">
      <alignment horizontal="center" vertical="center"/>
    </xf>
    <xf numFmtId="0" fontId="53" fillId="6" borderId="5" xfId="1" applyFont="1" applyFill="1" applyBorder="1" applyAlignment="1">
      <alignment vertical="center" wrapText="1"/>
    </xf>
    <xf numFmtId="2" fontId="52" fillId="6" borderId="3" xfId="1" applyNumberFormat="1" applyFont="1" applyFill="1" applyBorder="1" applyAlignment="1">
      <alignment horizontal="center" vertical="center"/>
    </xf>
    <xf numFmtId="11" fontId="2" fillId="6" borderId="3" xfId="1" applyNumberFormat="1" applyFill="1" applyBorder="1" applyAlignment="1">
      <alignment horizontal="center" vertical="center"/>
    </xf>
    <xf numFmtId="0" fontId="32" fillId="6" borderId="3" xfId="1" applyFont="1" applyFill="1" applyBorder="1" applyAlignment="1">
      <alignment vertical="center"/>
    </xf>
    <xf numFmtId="0" fontId="2" fillId="6" borderId="3" xfId="1" applyFont="1" applyFill="1" applyBorder="1" applyAlignment="1">
      <alignment horizontal="center" vertical="center"/>
    </xf>
    <xf numFmtId="0" fontId="2" fillId="6" borderId="3" xfId="1" applyFill="1" applyBorder="1" applyAlignment="1">
      <alignment vertical="center" wrapText="1"/>
    </xf>
    <xf numFmtId="165" fontId="52" fillId="6" borderId="3" xfId="1" applyNumberFormat="1" applyFont="1" applyFill="1" applyBorder="1" applyAlignment="1">
      <alignment horizontal="center" vertical="center"/>
    </xf>
    <xf numFmtId="0" fontId="3" fillId="6" borderId="0" xfId="1" applyFont="1" applyFill="1" applyBorder="1" applyAlignment="1">
      <alignment vertical="center" wrapText="1"/>
    </xf>
    <xf numFmtId="166" fontId="2" fillId="6" borderId="3" xfId="1" applyNumberFormat="1" applyFill="1" applyBorder="1" applyAlignment="1">
      <alignment horizontal="center" vertical="center"/>
    </xf>
    <xf numFmtId="166" fontId="2" fillId="6" borderId="1" xfId="1" applyNumberFormat="1" applyFill="1" applyBorder="1" applyAlignment="1">
      <alignment horizontal="center" vertical="center"/>
    </xf>
    <xf numFmtId="166" fontId="2" fillId="6" borderId="0" xfId="1" applyNumberFormat="1" applyFill="1" applyBorder="1" applyAlignment="1">
      <alignment horizontal="center" vertical="center"/>
    </xf>
    <xf numFmtId="0" fontId="2" fillId="6" borderId="3" xfId="0" applyFont="1" applyFill="1" applyBorder="1" applyAlignment="1">
      <alignment vertical="center" wrapText="1"/>
    </xf>
    <xf numFmtId="0" fontId="0" fillId="6" borderId="3" xfId="0" applyFill="1" applyBorder="1" applyAlignment="1">
      <alignment horizontal="center" vertical="center"/>
    </xf>
    <xf numFmtId="2" fontId="0" fillId="6" borderId="3" xfId="0" applyNumberFormat="1" applyFill="1" applyBorder="1" applyAlignment="1">
      <alignment horizontal="center" vertical="center"/>
    </xf>
    <xf numFmtId="0" fontId="0" fillId="6" borderId="3" xfId="0" applyFill="1" applyBorder="1" applyAlignment="1">
      <alignment vertical="center" wrapText="1"/>
    </xf>
    <xf numFmtId="0" fontId="3" fillId="6" borderId="4" xfId="1" applyFont="1" applyFill="1" applyBorder="1" applyAlignment="1">
      <alignment vertical="center" wrapText="1"/>
    </xf>
    <xf numFmtId="0" fontId="3" fillId="6" borderId="5" xfId="1" applyFont="1" applyFill="1" applyBorder="1" applyAlignment="1">
      <alignment vertical="center" wrapText="1"/>
    </xf>
    <xf numFmtId="165" fontId="2" fillId="6" borderId="1" xfId="1" applyNumberFormat="1" applyFont="1" applyFill="1" applyBorder="1" applyAlignment="1">
      <alignment horizontal="center" vertical="center"/>
    </xf>
    <xf numFmtId="165" fontId="2" fillId="6" borderId="0" xfId="1" applyNumberFormat="1" applyFill="1" applyBorder="1" applyAlignment="1">
      <alignment horizontal="center" vertical="center"/>
    </xf>
    <xf numFmtId="0" fontId="53" fillId="6" borderId="3" xfId="0" applyFont="1" applyFill="1" applyBorder="1" applyAlignment="1">
      <alignment vertical="center" wrapText="1"/>
    </xf>
    <xf numFmtId="0" fontId="2" fillId="6" borderId="4" xfId="1" applyFont="1" applyFill="1" applyBorder="1" applyAlignment="1">
      <alignment vertical="center" wrapText="1"/>
    </xf>
    <xf numFmtId="2" fontId="2" fillId="6" borderId="4" xfId="1" applyNumberFormat="1" applyFill="1" applyBorder="1" applyAlignment="1">
      <alignment horizontal="center" vertical="center"/>
    </xf>
    <xf numFmtId="0" fontId="52" fillId="6" borderId="5" xfId="1" applyFont="1" applyFill="1" applyBorder="1" applyAlignment="1">
      <alignment horizontal="center" vertical="center" wrapText="1"/>
    </xf>
    <xf numFmtId="0" fontId="53" fillId="6" borderId="3" xfId="1" applyFont="1" applyFill="1" applyBorder="1" applyAlignment="1">
      <alignment horizontal="center" vertical="center" wrapText="1"/>
    </xf>
    <xf numFmtId="0" fontId="2" fillId="6" borderId="0" xfId="1" applyFont="1" applyFill="1" applyAlignment="1">
      <alignment vertical="center" wrapText="1"/>
    </xf>
    <xf numFmtId="0" fontId="4" fillId="6" borderId="3" xfId="1" applyFont="1" applyFill="1" applyBorder="1" applyAlignment="1">
      <alignment vertical="center"/>
    </xf>
    <xf numFmtId="1" fontId="52" fillId="6" borderId="5" xfId="1" applyNumberFormat="1" applyFont="1" applyFill="1" applyBorder="1" applyAlignment="1">
      <alignment horizontal="center" vertical="center"/>
    </xf>
    <xf numFmtId="0" fontId="2" fillId="6" borderId="5" xfId="1" applyFill="1" applyBorder="1" applyAlignment="1">
      <alignment horizontal="center" vertical="center"/>
    </xf>
    <xf numFmtId="0" fontId="4" fillId="6" borderId="3" xfId="1" applyFont="1" applyFill="1" applyBorder="1" applyAlignment="1">
      <alignment vertical="center" wrapText="1"/>
    </xf>
    <xf numFmtId="166" fontId="2" fillId="6" borderId="2" xfId="1" applyNumberFormat="1" applyFill="1" applyBorder="1" applyAlignment="1">
      <alignment horizontal="center" vertical="center"/>
    </xf>
    <xf numFmtId="0" fontId="2" fillId="7" borderId="0" xfId="1" applyFill="1" applyAlignment="1">
      <alignment vertical="center"/>
    </xf>
    <xf numFmtId="0" fontId="4" fillId="7" borderId="0" xfId="1" applyFont="1" applyFill="1" applyAlignment="1">
      <alignment vertical="center"/>
    </xf>
    <xf numFmtId="0" fontId="2" fillId="6" borderId="5" xfId="1" applyFont="1" applyFill="1" applyBorder="1" applyAlignment="1" applyProtection="1">
      <alignment vertical="center" wrapText="1"/>
    </xf>
    <xf numFmtId="0" fontId="52" fillId="6" borderId="5" xfId="1" applyFont="1" applyFill="1" applyBorder="1" applyAlignment="1" applyProtection="1">
      <alignment horizontal="center" vertical="center"/>
      <protection locked="0"/>
    </xf>
    <xf numFmtId="0" fontId="53" fillId="6" borderId="5" xfId="1" applyFont="1" applyFill="1" applyBorder="1" applyAlignment="1" applyProtection="1">
      <alignment vertical="center" wrapText="1"/>
      <protection locked="0"/>
    </xf>
    <xf numFmtId="0" fontId="53" fillId="6" borderId="3" xfId="1" applyFont="1" applyFill="1" applyBorder="1" applyAlignment="1" applyProtection="1">
      <alignment vertical="center" wrapText="1"/>
      <protection locked="0"/>
    </xf>
    <xf numFmtId="0" fontId="3" fillId="6" borderId="5" xfId="1" applyFont="1" applyFill="1" applyBorder="1" applyAlignment="1" applyProtection="1">
      <alignment vertical="center" wrapText="1"/>
    </xf>
    <xf numFmtId="2" fontId="52" fillId="6" borderId="5" xfId="1" applyNumberFormat="1" applyFont="1" applyFill="1" applyBorder="1" applyAlignment="1" applyProtection="1">
      <alignment horizontal="center" vertical="center"/>
      <protection locked="0"/>
    </xf>
    <xf numFmtId="0" fontId="2" fillId="6" borderId="3" xfId="1" applyFont="1" applyFill="1" applyBorder="1" applyAlignment="1" applyProtection="1">
      <alignment vertical="center"/>
    </xf>
    <xf numFmtId="2" fontId="52" fillId="6" borderId="3" xfId="1" applyNumberFormat="1" applyFont="1" applyFill="1" applyBorder="1" applyAlignment="1" applyProtection="1">
      <alignment horizontal="center" vertical="center"/>
      <protection locked="0"/>
    </xf>
    <xf numFmtId="164" fontId="53" fillId="6" borderId="3" xfId="1" applyNumberFormat="1" applyFont="1" applyFill="1" applyBorder="1" applyAlignment="1" applyProtection="1">
      <alignment vertical="center"/>
      <protection locked="0"/>
    </xf>
    <xf numFmtId="2" fontId="53" fillId="6" borderId="3" xfId="1" applyNumberFormat="1" applyFont="1" applyFill="1" applyBorder="1" applyAlignment="1" applyProtection="1">
      <alignment horizontal="center" vertical="center"/>
      <protection locked="0"/>
    </xf>
    <xf numFmtId="0" fontId="2" fillId="6" borderId="5" xfId="1" applyFill="1" applyBorder="1" applyAlignment="1" applyProtection="1">
      <alignment horizontal="center" vertical="center"/>
    </xf>
    <xf numFmtId="0" fontId="32" fillId="6" borderId="3" xfId="1" applyFont="1" applyFill="1" applyBorder="1" applyAlignment="1" applyProtection="1">
      <alignment vertical="center"/>
    </xf>
    <xf numFmtId="0" fontId="2" fillId="6" borderId="0" xfId="1" applyFont="1" applyFill="1" applyBorder="1" applyAlignment="1" applyProtection="1">
      <alignment vertical="center" wrapText="1"/>
    </xf>
    <xf numFmtId="0" fontId="2" fillId="6" borderId="0" xfId="1" applyFont="1" applyFill="1" applyBorder="1" applyAlignment="1" applyProtection="1">
      <alignment horizontal="center" vertical="center"/>
    </xf>
    <xf numFmtId="0" fontId="2" fillId="6" borderId="10" xfId="1" applyFont="1" applyFill="1" applyBorder="1" applyAlignment="1" applyProtection="1">
      <alignment vertical="center"/>
    </xf>
    <xf numFmtId="0" fontId="2" fillId="6" borderId="3" xfId="0" applyFont="1" applyFill="1" applyBorder="1" applyAlignment="1" applyProtection="1">
      <alignment vertical="center" wrapText="1"/>
    </xf>
    <xf numFmtId="0" fontId="4" fillId="6" borderId="3" xfId="1" applyFont="1" applyFill="1" applyBorder="1" applyAlignment="1" applyProtection="1">
      <alignment vertical="center" wrapText="1"/>
    </xf>
    <xf numFmtId="0" fontId="2" fillId="6" borderId="3" xfId="1" applyFill="1" applyBorder="1" applyAlignment="1" applyProtection="1">
      <alignment horizontal="center" vertical="center"/>
    </xf>
    <xf numFmtId="0" fontId="2" fillId="6" borderId="3" xfId="1" applyFill="1" applyBorder="1" applyAlignment="1" applyProtection="1">
      <alignment vertical="center"/>
    </xf>
    <xf numFmtId="0" fontId="2" fillId="6" borderId="3" xfId="1" applyFill="1" applyBorder="1" applyAlignment="1" applyProtection="1">
      <alignment horizontal="center" vertical="center"/>
      <protection locked="0"/>
    </xf>
    <xf numFmtId="0" fontId="2" fillId="6" borderId="3" xfId="1" applyFill="1" applyBorder="1" applyAlignment="1" applyProtection="1">
      <alignment horizontal="left" vertical="center" wrapText="1"/>
      <protection locked="0"/>
    </xf>
    <xf numFmtId="0" fontId="3" fillId="6" borderId="6" xfId="1" applyFont="1" applyFill="1" applyBorder="1" applyAlignment="1" applyProtection="1">
      <alignment horizontal="center" vertical="center" wrapText="1"/>
    </xf>
    <xf numFmtId="0" fontId="2" fillId="6" borderId="4" xfId="1" applyFont="1" applyFill="1" applyBorder="1" applyAlignment="1" applyProtection="1">
      <alignment vertical="center" wrapText="1"/>
    </xf>
    <xf numFmtId="166" fontId="2" fillId="6" borderId="4" xfId="1" applyNumberFormat="1" applyFill="1" applyBorder="1" applyAlignment="1" applyProtection="1">
      <alignment horizontal="center" vertical="center"/>
    </xf>
    <xf numFmtId="2" fontId="2" fillId="6" borderId="4" xfId="1" applyNumberFormat="1" applyFill="1" applyBorder="1" applyAlignment="1" applyProtection="1">
      <alignment horizontal="center" vertical="center"/>
    </xf>
    <xf numFmtId="0" fontId="3" fillId="6" borderId="3" xfId="1" applyFont="1" applyFill="1" applyBorder="1" applyAlignment="1" applyProtection="1">
      <alignment vertical="center" wrapText="1"/>
    </xf>
    <xf numFmtId="166" fontId="2" fillId="6" borderId="3" xfId="1" applyNumberFormat="1" applyFont="1" applyFill="1" applyBorder="1" applyAlignment="1" applyProtection="1">
      <alignment horizontal="center" vertical="center"/>
    </xf>
    <xf numFmtId="0" fontId="3" fillId="6" borderId="0" xfId="1" applyFont="1" applyFill="1" applyBorder="1" applyAlignment="1" applyProtection="1">
      <alignment vertical="center" wrapText="1"/>
    </xf>
    <xf numFmtId="165" fontId="2" fillId="6" borderId="0" xfId="1" applyNumberFormat="1" applyFill="1" applyBorder="1" applyAlignment="1" applyProtection="1">
      <alignment horizontal="center" vertical="center"/>
    </xf>
    <xf numFmtId="166" fontId="2" fillId="6" borderId="3" xfId="1" applyNumberFormat="1" applyFill="1" applyBorder="1" applyAlignment="1" applyProtection="1">
      <alignment horizontal="center" vertical="center"/>
    </xf>
    <xf numFmtId="0" fontId="3" fillId="6" borderId="2" xfId="1" applyFont="1" applyFill="1" applyBorder="1" applyAlignment="1" applyProtection="1">
      <alignment vertical="center" wrapText="1"/>
    </xf>
    <xf numFmtId="165" fontId="2" fillId="6" borderId="2" xfId="1" applyNumberFormat="1" applyFill="1" applyBorder="1" applyAlignment="1" applyProtection="1">
      <alignment horizontal="center" vertical="center"/>
    </xf>
    <xf numFmtId="166" fontId="2" fillId="6" borderId="2" xfId="1" applyNumberFormat="1" applyFill="1" applyBorder="1" applyAlignment="1" applyProtection="1">
      <alignment horizontal="center" vertical="center"/>
    </xf>
    <xf numFmtId="166" fontId="2" fillId="6" borderId="0" xfId="1" applyNumberFormat="1" applyFill="1" applyBorder="1" applyAlignment="1" applyProtection="1">
      <alignment horizontal="center" vertical="center"/>
    </xf>
    <xf numFmtId="0" fontId="2" fillId="6" borderId="9" xfId="1" applyFont="1" applyFill="1" applyBorder="1" applyAlignment="1" applyProtection="1">
      <alignment vertical="center"/>
    </xf>
    <xf numFmtId="0" fontId="40" fillId="6" borderId="2" xfId="0" applyFont="1" applyFill="1" applyBorder="1" applyAlignment="1">
      <alignment vertical="top" wrapText="1"/>
    </xf>
    <xf numFmtId="2" fontId="2" fillId="14" borderId="3" xfId="1" applyNumberFormat="1" applyFill="1" applyBorder="1" applyAlignment="1" applyProtection="1">
      <alignment horizontal="center" vertical="center"/>
    </xf>
    <xf numFmtId="0" fontId="19" fillId="5" borderId="0" xfId="0" applyFont="1" applyFill="1" applyAlignment="1">
      <alignment vertical="top"/>
    </xf>
    <xf numFmtId="0" fontId="19" fillId="0" borderId="0" xfId="0" applyFont="1" applyFill="1" applyAlignment="1">
      <alignment vertical="top"/>
    </xf>
    <xf numFmtId="0" fontId="19" fillId="0" borderId="0" xfId="0" applyFont="1" applyAlignment="1">
      <alignment vertical="top"/>
    </xf>
    <xf numFmtId="0" fontId="36" fillId="9" borderId="0" xfId="0" applyFont="1" applyFill="1" applyAlignment="1">
      <alignment vertical="center" wrapText="1"/>
    </xf>
    <xf numFmtId="0" fontId="42" fillId="9" borderId="0" xfId="0" applyFont="1" applyFill="1" applyAlignment="1">
      <alignment vertical="center" wrapText="1"/>
    </xf>
    <xf numFmtId="0" fontId="10" fillId="0" borderId="3" xfId="1" applyFont="1" applyFill="1" applyBorder="1" applyAlignment="1" applyProtection="1">
      <alignment vertical="center"/>
    </xf>
    <xf numFmtId="0" fontId="28" fillId="0" borderId="3" xfId="0" applyFont="1" applyBorder="1" applyAlignment="1">
      <alignment vertical="center"/>
    </xf>
    <xf numFmtId="0" fontId="2" fillId="0" borderId="9" xfId="1" applyFont="1" applyFill="1" applyBorder="1" applyAlignment="1" applyProtection="1">
      <alignment vertical="center"/>
    </xf>
    <xf numFmtId="0" fontId="0" fillId="0" borderId="9" xfId="0" applyBorder="1" applyAlignment="1">
      <alignment vertical="center"/>
    </xf>
    <xf numFmtId="0" fontId="37" fillId="9" borderId="0" xfId="0" applyFont="1" applyFill="1" applyAlignment="1" applyProtection="1">
      <alignment horizontal="left" vertical="center" wrapText="1"/>
    </xf>
    <xf numFmtId="0" fontId="20" fillId="9" borderId="0" xfId="0" applyFont="1" applyFill="1" applyAlignment="1" applyProtection="1">
      <alignment horizontal="left" vertical="center" wrapText="1"/>
    </xf>
    <xf numFmtId="0" fontId="24" fillId="6" borderId="9" xfId="1" applyFont="1" applyFill="1" applyBorder="1" applyAlignment="1" applyProtection="1">
      <alignment vertical="center" wrapText="1"/>
    </xf>
    <xf numFmtId="0" fontId="24" fillId="6" borderId="0" xfId="1" applyFont="1" applyFill="1" applyAlignment="1" applyProtection="1">
      <alignment horizontal="left" vertical="center" wrapText="1"/>
    </xf>
    <xf numFmtId="0" fontId="37" fillId="13" borderId="6" xfId="1" applyFont="1" applyFill="1" applyBorder="1" applyAlignment="1" applyProtection="1">
      <alignment vertical="center"/>
    </xf>
    <xf numFmtId="0" fontId="0" fillId="13" borderId="6" xfId="0" applyFill="1" applyBorder="1" applyAlignment="1"/>
    <xf numFmtId="0" fontId="25" fillId="11" borderId="0" xfId="1" applyFont="1" applyFill="1" applyAlignment="1" applyProtection="1">
      <alignment wrapText="1"/>
    </xf>
    <xf numFmtId="0" fontId="46" fillId="11" borderId="0" xfId="0" applyFont="1" applyFill="1" applyAlignment="1"/>
    <xf numFmtId="0" fontId="24" fillId="11" borderId="0" xfId="1" applyFont="1" applyFill="1" applyAlignment="1" applyProtection="1">
      <alignment vertical="center" wrapText="1"/>
    </xf>
    <xf numFmtId="0" fontId="2" fillId="11" borderId="0" xfId="0" applyFont="1" applyFill="1" applyAlignment="1">
      <alignment vertical="center"/>
    </xf>
    <xf numFmtId="0" fontId="0" fillId="0" borderId="3" xfId="0" applyBorder="1" applyAlignment="1"/>
    <xf numFmtId="0" fontId="24" fillId="6" borderId="0" xfId="1" applyFont="1" applyFill="1" applyAlignment="1" applyProtection="1">
      <alignment vertical="center" wrapText="1"/>
    </xf>
    <xf numFmtId="0" fontId="0" fillId="13" borderId="6" xfId="0" applyFill="1" applyBorder="1" applyAlignment="1">
      <alignment vertical="center"/>
    </xf>
    <xf numFmtId="0" fontId="24" fillId="11" borderId="0" xfId="1" applyFont="1" applyFill="1" applyBorder="1" applyAlignment="1" applyProtection="1">
      <alignment wrapText="1"/>
    </xf>
    <xf numFmtId="0" fontId="1" fillId="0" borderId="0" xfId="0" applyFont="1" applyAlignment="1"/>
    <xf numFmtId="0" fontId="2" fillId="11" borderId="0" xfId="0" applyFont="1" applyFill="1" applyAlignment="1">
      <alignment vertical="center" wrapText="1"/>
    </xf>
    <xf numFmtId="0" fontId="28" fillId="0" borderId="3" xfId="0" applyFont="1" applyFill="1" applyBorder="1" applyAlignment="1">
      <alignment vertical="center"/>
    </xf>
    <xf numFmtId="0" fontId="0" fillId="0" borderId="0" xfId="0" applyAlignment="1">
      <alignment wrapText="1"/>
    </xf>
    <xf numFmtId="0" fontId="0" fillId="0" borderId="3" xfId="0" applyBorder="1" applyAlignment="1">
      <alignment vertical="center"/>
    </xf>
    <xf numFmtId="0" fontId="24" fillId="11" borderId="0" xfId="1" applyFont="1" applyFill="1" applyBorder="1" applyAlignment="1" applyProtection="1">
      <alignment vertical="center" wrapText="1"/>
    </xf>
    <xf numFmtId="0" fontId="2" fillId="0" borderId="0" xfId="0" applyFont="1" applyAlignment="1">
      <alignment vertical="center" wrapText="1"/>
    </xf>
    <xf numFmtId="0" fontId="24" fillId="3" borderId="0" xfId="1" applyFont="1" applyFill="1" applyBorder="1" applyAlignment="1" applyProtection="1">
      <alignment wrapText="1"/>
    </xf>
    <xf numFmtId="0" fontId="24" fillId="6" borderId="0" xfId="1" applyFont="1" applyFill="1" applyAlignment="1" applyProtection="1">
      <alignment horizontal="left" wrapText="1"/>
    </xf>
    <xf numFmtId="0" fontId="0" fillId="0" borderId="0" xfId="0" applyAlignment="1">
      <alignment vertical="center"/>
    </xf>
    <xf numFmtId="0" fontId="35" fillId="9" borderId="0" xfId="0" applyFont="1" applyFill="1" applyAlignment="1">
      <alignment vertical="center" wrapText="1"/>
    </xf>
    <xf numFmtId="0" fontId="18" fillId="12" borderId="0" xfId="0" applyFont="1" applyFill="1" applyBorder="1" applyAlignment="1">
      <alignment wrapText="1"/>
    </xf>
    <xf numFmtId="0" fontId="37" fillId="9" borderId="0" xfId="0" applyFont="1" applyFill="1" applyAlignment="1">
      <alignment horizontal="left" vertical="center" wrapText="1"/>
    </xf>
    <xf numFmtId="0" fontId="20" fillId="9" borderId="0" xfId="0" applyFont="1" applyFill="1" applyAlignment="1">
      <alignment horizontal="left" vertical="center" wrapText="1"/>
    </xf>
    <xf numFmtId="0" fontId="24" fillId="6" borderId="0" xfId="1" applyFont="1" applyFill="1" applyAlignment="1">
      <alignment wrapText="1"/>
    </xf>
    <xf numFmtId="0" fontId="24" fillId="6" borderId="7" xfId="1" applyFont="1" applyFill="1" applyBorder="1" applyAlignment="1">
      <alignment vertical="center" wrapText="1"/>
    </xf>
    <xf numFmtId="0" fontId="24" fillId="6" borderId="3" xfId="1" applyFont="1" applyFill="1" applyBorder="1" applyAlignment="1">
      <alignment vertical="center" wrapText="1"/>
    </xf>
    <xf numFmtId="0" fontId="24" fillId="6" borderId="8" xfId="1" applyFont="1" applyFill="1" applyBorder="1" applyAlignment="1">
      <alignment vertical="center" wrapText="1"/>
    </xf>
    <xf numFmtId="0" fontId="24" fillId="6" borderId="7" xfId="1" applyFont="1" applyFill="1" applyBorder="1" applyAlignment="1">
      <alignment wrapText="1"/>
    </xf>
    <xf numFmtId="0" fontId="24" fillId="6" borderId="3" xfId="1" applyFont="1" applyFill="1" applyBorder="1" applyAlignment="1">
      <alignment wrapText="1"/>
    </xf>
    <xf numFmtId="0" fontId="24" fillId="6" borderId="8" xfId="1" applyFont="1" applyFill="1" applyBorder="1" applyAlignment="1">
      <alignment wrapText="1"/>
    </xf>
    <xf numFmtId="0" fontId="10" fillId="6" borderId="3" xfId="1" applyFont="1" applyFill="1" applyBorder="1" applyAlignment="1">
      <alignment vertical="center"/>
    </xf>
    <xf numFmtId="0" fontId="37" fillId="12" borderId="1" xfId="1" applyFont="1" applyFill="1" applyBorder="1" applyAlignment="1"/>
    <xf numFmtId="0" fontId="0" fillId="12" borderId="1" xfId="0" applyFill="1" applyBorder="1" applyAlignment="1"/>
    <xf numFmtId="0" fontId="25" fillId="11" borderId="0" xfId="1" applyFont="1" applyFill="1" applyAlignment="1">
      <alignment vertical="center" wrapText="1"/>
    </xf>
    <xf numFmtId="0" fontId="2" fillId="0" borderId="0" xfId="0" applyFont="1" applyAlignment="1">
      <alignment vertical="center"/>
    </xf>
  </cellXfs>
  <cellStyles count="2">
    <cellStyle name="Standard" xfId="0" builtinId="0"/>
    <cellStyle name="Standard 2" xfId="1"/>
  </cellStyles>
  <dxfs count="0"/>
  <tableStyles count="0" defaultTableStyle="TableStyleMedium2" defaultPivotStyle="PivotStyleLight16"/>
  <colors>
    <mruColors>
      <color rgb="FFFFCC99"/>
      <color rgb="FFADFDD9"/>
      <color rgb="FF3333CC"/>
      <color rgb="FFCCFFFF"/>
      <color rgb="FFCCECFF"/>
      <color rgb="FF3399FF"/>
      <color rgb="FF81FB25"/>
      <color rgb="FF99CCFF"/>
      <color rgb="FF66FFFF"/>
      <color rgb="FFFFF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5786438</xdr:colOff>
      <xdr:row>0</xdr:row>
      <xdr:rowOff>31750</xdr:rowOff>
    </xdr:from>
    <xdr:to>
      <xdr:col>1</xdr:col>
      <xdr:colOff>5313</xdr:colOff>
      <xdr:row>0</xdr:row>
      <xdr:rowOff>161734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86438" y="31750"/>
          <a:ext cx="1108625" cy="415734"/>
        </a:xfrm>
        <a:prstGeom prst="rect">
          <a:avLst/>
        </a:prstGeom>
      </xdr:spPr>
    </xdr:pic>
    <xdr:clientData/>
  </xdr:twoCellAnchor>
  <xdr:twoCellAnchor editAs="oneCell">
    <xdr:from>
      <xdr:col>0</xdr:col>
      <xdr:colOff>3845474</xdr:colOff>
      <xdr:row>0</xdr:row>
      <xdr:rowOff>66675</xdr:rowOff>
    </xdr:from>
    <xdr:to>
      <xdr:col>0</xdr:col>
      <xdr:colOff>5318675</xdr:colOff>
      <xdr:row>0</xdr:row>
      <xdr:rowOff>619125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5474" y="66675"/>
          <a:ext cx="1473201" cy="5524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5786438</xdr:colOff>
      <xdr:row>0</xdr:row>
      <xdr:rowOff>31750</xdr:rowOff>
    </xdr:from>
    <xdr:to>
      <xdr:col>1</xdr:col>
      <xdr:colOff>3725</xdr:colOff>
      <xdr:row>0</xdr:row>
      <xdr:rowOff>161734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3" y="31750"/>
          <a:ext cx="8487" cy="129984"/>
        </a:xfrm>
        <a:prstGeom prst="rect">
          <a:avLst/>
        </a:prstGeom>
      </xdr:spPr>
    </xdr:pic>
    <xdr:clientData/>
  </xdr:twoCellAnchor>
  <xdr:twoCellAnchor editAs="oneCell">
    <xdr:from>
      <xdr:col>4</xdr:col>
      <xdr:colOff>2262188</xdr:colOff>
      <xdr:row>0</xdr:row>
      <xdr:rowOff>47625</xdr:rowOff>
    </xdr:from>
    <xdr:to>
      <xdr:col>4</xdr:col>
      <xdr:colOff>1427713</xdr:colOff>
      <xdr:row>0</xdr:row>
      <xdr:rowOff>158559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1388" y="47625"/>
          <a:ext cx="3725" cy="110934"/>
        </a:xfrm>
        <a:prstGeom prst="rect">
          <a:avLst/>
        </a:prstGeom>
      </xdr:spPr>
    </xdr:pic>
    <xdr:clientData/>
  </xdr:twoCellAnchor>
  <xdr:twoCellAnchor editAs="oneCell">
    <xdr:from>
      <xdr:col>5</xdr:col>
      <xdr:colOff>857250</xdr:colOff>
      <xdr:row>0</xdr:row>
      <xdr:rowOff>52918</xdr:rowOff>
    </xdr:from>
    <xdr:to>
      <xdr:col>7</xdr:col>
      <xdr:colOff>304292</xdr:colOff>
      <xdr:row>0</xdr:row>
      <xdr:rowOff>468652</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59750" y="52918"/>
          <a:ext cx="1108625" cy="4157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5786438</xdr:colOff>
      <xdr:row>7</xdr:row>
      <xdr:rowOff>0</xdr:rowOff>
    </xdr:from>
    <xdr:to>
      <xdr:col>1</xdr:col>
      <xdr:colOff>3725</xdr:colOff>
      <xdr:row>7</xdr:row>
      <xdr:rowOff>129984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3" y="31750"/>
          <a:ext cx="8487" cy="129984"/>
        </a:xfrm>
        <a:prstGeom prst="rect">
          <a:avLst/>
        </a:prstGeom>
      </xdr:spPr>
    </xdr:pic>
    <xdr:clientData/>
  </xdr:twoCellAnchor>
  <xdr:twoCellAnchor editAs="oneCell">
    <xdr:from>
      <xdr:col>4</xdr:col>
      <xdr:colOff>2262188</xdr:colOff>
      <xdr:row>8</xdr:row>
      <xdr:rowOff>0</xdr:rowOff>
    </xdr:from>
    <xdr:to>
      <xdr:col>4</xdr:col>
      <xdr:colOff>760963</xdr:colOff>
      <xdr:row>8</xdr:row>
      <xdr:rowOff>110934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1388" y="47625"/>
          <a:ext cx="3725" cy="110934"/>
        </a:xfrm>
        <a:prstGeom prst="rect">
          <a:avLst/>
        </a:prstGeom>
      </xdr:spPr>
    </xdr:pic>
    <xdr:clientData/>
  </xdr:twoCellAnchor>
  <xdr:twoCellAnchor editAs="oneCell">
    <xdr:from>
      <xdr:col>1</xdr:col>
      <xdr:colOff>3886200</xdr:colOff>
      <xdr:row>0</xdr:row>
      <xdr:rowOff>66674</xdr:rowOff>
    </xdr:from>
    <xdr:to>
      <xdr:col>2</xdr:col>
      <xdr:colOff>962026</xdr:colOff>
      <xdr:row>0</xdr:row>
      <xdr:rowOff>609599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2525" y="66674"/>
          <a:ext cx="1447801"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5786438</xdr:colOff>
      <xdr:row>0</xdr:row>
      <xdr:rowOff>31750</xdr:rowOff>
    </xdr:from>
    <xdr:to>
      <xdr:col>0</xdr:col>
      <xdr:colOff>6895063</xdr:colOff>
      <xdr:row>0</xdr:row>
      <xdr:rowOff>447484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86438" y="31750"/>
          <a:ext cx="1108625" cy="4157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5786438</xdr:colOff>
      <xdr:row>0</xdr:row>
      <xdr:rowOff>31750</xdr:rowOff>
    </xdr:from>
    <xdr:to>
      <xdr:col>1</xdr:col>
      <xdr:colOff>3725</xdr:colOff>
      <xdr:row>0</xdr:row>
      <xdr:rowOff>161734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3" y="31750"/>
          <a:ext cx="8487" cy="129984"/>
        </a:xfrm>
        <a:prstGeom prst="rect">
          <a:avLst/>
        </a:prstGeom>
      </xdr:spPr>
    </xdr:pic>
    <xdr:clientData/>
  </xdr:twoCellAnchor>
  <xdr:twoCellAnchor editAs="oneCell">
    <xdr:from>
      <xdr:col>4</xdr:col>
      <xdr:colOff>2262188</xdr:colOff>
      <xdr:row>0</xdr:row>
      <xdr:rowOff>47625</xdr:rowOff>
    </xdr:from>
    <xdr:to>
      <xdr:col>4</xdr:col>
      <xdr:colOff>1427713</xdr:colOff>
      <xdr:row>0</xdr:row>
      <xdr:rowOff>158559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1388" y="47625"/>
          <a:ext cx="3725" cy="110934"/>
        </a:xfrm>
        <a:prstGeom prst="rect">
          <a:avLst/>
        </a:prstGeom>
      </xdr:spPr>
    </xdr:pic>
    <xdr:clientData/>
  </xdr:twoCellAnchor>
  <xdr:twoCellAnchor editAs="oneCell">
    <xdr:from>
      <xdr:col>5</xdr:col>
      <xdr:colOff>883227</xdr:colOff>
      <xdr:row>0</xdr:row>
      <xdr:rowOff>60613</xdr:rowOff>
    </xdr:from>
    <xdr:to>
      <xdr:col>7</xdr:col>
      <xdr:colOff>301598</xdr:colOff>
      <xdr:row>0</xdr:row>
      <xdr:rowOff>528302</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79377" y="60613"/>
          <a:ext cx="1104296" cy="4157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5786438</xdr:colOff>
      <xdr:row>0</xdr:row>
      <xdr:rowOff>31750</xdr:rowOff>
    </xdr:from>
    <xdr:to>
      <xdr:col>1</xdr:col>
      <xdr:colOff>3725</xdr:colOff>
      <xdr:row>0</xdr:row>
      <xdr:rowOff>161734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3" y="31750"/>
          <a:ext cx="8487" cy="129984"/>
        </a:xfrm>
        <a:prstGeom prst="rect">
          <a:avLst/>
        </a:prstGeom>
      </xdr:spPr>
    </xdr:pic>
    <xdr:clientData/>
  </xdr:twoCellAnchor>
  <xdr:twoCellAnchor editAs="oneCell">
    <xdr:from>
      <xdr:col>4</xdr:col>
      <xdr:colOff>2262188</xdr:colOff>
      <xdr:row>0</xdr:row>
      <xdr:rowOff>47625</xdr:rowOff>
    </xdr:from>
    <xdr:to>
      <xdr:col>4</xdr:col>
      <xdr:colOff>1427713</xdr:colOff>
      <xdr:row>0</xdr:row>
      <xdr:rowOff>158559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1388" y="47625"/>
          <a:ext cx="3725" cy="110934"/>
        </a:xfrm>
        <a:prstGeom prst="rect">
          <a:avLst/>
        </a:prstGeom>
      </xdr:spPr>
    </xdr:pic>
    <xdr:clientData/>
  </xdr:twoCellAnchor>
  <xdr:twoCellAnchor editAs="oneCell">
    <xdr:from>
      <xdr:col>5</xdr:col>
      <xdr:colOff>883227</xdr:colOff>
      <xdr:row>0</xdr:row>
      <xdr:rowOff>60613</xdr:rowOff>
    </xdr:from>
    <xdr:to>
      <xdr:col>7</xdr:col>
      <xdr:colOff>301598</xdr:colOff>
      <xdr:row>0</xdr:row>
      <xdr:rowOff>523972</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79377" y="60613"/>
          <a:ext cx="1104296" cy="4157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5786438</xdr:colOff>
      <xdr:row>0</xdr:row>
      <xdr:rowOff>31750</xdr:rowOff>
    </xdr:from>
    <xdr:to>
      <xdr:col>1</xdr:col>
      <xdr:colOff>3725</xdr:colOff>
      <xdr:row>0</xdr:row>
      <xdr:rowOff>161734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3" y="31750"/>
          <a:ext cx="8487" cy="129984"/>
        </a:xfrm>
        <a:prstGeom prst="rect">
          <a:avLst/>
        </a:prstGeom>
      </xdr:spPr>
    </xdr:pic>
    <xdr:clientData/>
  </xdr:twoCellAnchor>
  <xdr:twoCellAnchor editAs="oneCell">
    <xdr:from>
      <xdr:col>4</xdr:col>
      <xdr:colOff>2262188</xdr:colOff>
      <xdr:row>0</xdr:row>
      <xdr:rowOff>47625</xdr:rowOff>
    </xdr:from>
    <xdr:to>
      <xdr:col>4</xdr:col>
      <xdr:colOff>1427713</xdr:colOff>
      <xdr:row>0</xdr:row>
      <xdr:rowOff>158559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1388" y="47625"/>
          <a:ext cx="3725" cy="110934"/>
        </a:xfrm>
        <a:prstGeom prst="rect">
          <a:avLst/>
        </a:prstGeom>
      </xdr:spPr>
    </xdr:pic>
    <xdr:clientData/>
  </xdr:twoCellAnchor>
  <xdr:twoCellAnchor editAs="oneCell">
    <xdr:from>
      <xdr:col>5</xdr:col>
      <xdr:colOff>883227</xdr:colOff>
      <xdr:row>0</xdr:row>
      <xdr:rowOff>60613</xdr:rowOff>
    </xdr:from>
    <xdr:to>
      <xdr:col>7</xdr:col>
      <xdr:colOff>301598</xdr:colOff>
      <xdr:row>0</xdr:row>
      <xdr:rowOff>528302</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79377" y="60613"/>
          <a:ext cx="1104296" cy="4157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5786438</xdr:colOff>
      <xdr:row>0</xdr:row>
      <xdr:rowOff>31750</xdr:rowOff>
    </xdr:from>
    <xdr:to>
      <xdr:col>1</xdr:col>
      <xdr:colOff>8055</xdr:colOff>
      <xdr:row>0</xdr:row>
      <xdr:rowOff>161734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3" y="31750"/>
          <a:ext cx="8487" cy="129984"/>
        </a:xfrm>
        <a:prstGeom prst="rect">
          <a:avLst/>
        </a:prstGeom>
      </xdr:spPr>
    </xdr:pic>
    <xdr:clientData/>
  </xdr:twoCellAnchor>
  <xdr:twoCellAnchor editAs="oneCell">
    <xdr:from>
      <xdr:col>4</xdr:col>
      <xdr:colOff>2262188</xdr:colOff>
      <xdr:row>0</xdr:row>
      <xdr:rowOff>47625</xdr:rowOff>
    </xdr:from>
    <xdr:to>
      <xdr:col>4</xdr:col>
      <xdr:colOff>1427713</xdr:colOff>
      <xdr:row>0</xdr:row>
      <xdr:rowOff>158559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1388" y="47625"/>
          <a:ext cx="3725" cy="110934"/>
        </a:xfrm>
        <a:prstGeom prst="rect">
          <a:avLst/>
        </a:prstGeom>
      </xdr:spPr>
    </xdr:pic>
    <xdr:clientData/>
  </xdr:twoCellAnchor>
  <xdr:twoCellAnchor editAs="oneCell">
    <xdr:from>
      <xdr:col>5</xdr:col>
      <xdr:colOff>883227</xdr:colOff>
      <xdr:row>0</xdr:row>
      <xdr:rowOff>60613</xdr:rowOff>
    </xdr:from>
    <xdr:to>
      <xdr:col>7</xdr:col>
      <xdr:colOff>301598</xdr:colOff>
      <xdr:row>0</xdr:row>
      <xdr:rowOff>528302</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79377" y="60613"/>
          <a:ext cx="1104296" cy="4157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5786438</xdr:colOff>
      <xdr:row>0</xdr:row>
      <xdr:rowOff>31750</xdr:rowOff>
    </xdr:from>
    <xdr:to>
      <xdr:col>1</xdr:col>
      <xdr:colOff>3725</xdr:colOff>
      <xdr:row>0</xdr:row>
      <xdr:rowOff>161734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3" y="31750"/>
          <a:ext cx="8487" cy="129984"/>
        </a:xfrm>
        <a:prstGeom prst="rect">
          <a:avLst/>
        </a:prstGeom>
      </xdr:spPr>
    </xdr:pic>
    <xdr:clientData/>
  </xdr:twoCellAnchor>
  <xdr:twoCellAnchor editAs="oneCell">
    <xdr:from>
      <xdr:col>4</xdr:col>
      <xdr:colOff>2262188</xdr:colOff>
      <xdr:row>0</xdr:row>
      <xdr:rowOff>47625</xdr:rowOff>
    </xdr:from>
    <xdr:to>
      <xdr:col>4</xdr:col>
      <xdr:colOff>1427713</xdr:colOff>
      <xdr:row>0</xdr:row>
      <xdr:rowOff>158559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1388" y="47625"/>
          <a:ext cx="3725" cy="110934"/>
        </a:xfrm>
        <a:prstGeom prst="rect">
          <a:avLst/>
        </a:prstGeom>
      </xdr:spPr>
    </xdr:pic>
    <xdr:clientData/>
  </xdr:twoCellAnchor>
  <xdr:twoCellAnchor editAs="oneCell">
    <xdr:from>
      <xdr:col>5</xdr:col>
      <xdr:colOff>883227</xdr:colOff>
      <xdr:row>0</xdr:row>
      <xdr:rowOff>60613</xdr:rowOff>
    </xdr:from>
    <xdr:to>
      <xdr:col>7</xdr:col>
      <xdr:colOff>301598</xdr:colOff>
      <xdr:row>0</xdr:row>
      <xdr:rowOff>528302</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79377" y="60613"/>
          <a:ext cx="1104296" cy="4157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5786438</xdr:colOff>
      <xdr:row>0</xdr:row>
      <xdr:rowOff>31750</xdr:rowOff>
    </xdr:from>
    <xdr:to>
      <xdr:col>1</xdr:col>
      <xdr:colOff>3725</xdr:colOff>
      <xdr:row>0</xdr:row>
      <xdr:rowOff>161734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86438" y="31750"/>
          <a:ext cx="1108625" cy="415734"/>
        </a:xfrm>
        <a:prstGeom prst="rect">
          <a:avLst/>
        </a:prstGeom>
      </xdr:spPr>
    </xdr:pic>
    <xdr:clientData/>
  </xdr:twoCellAnchor>
  <xdr:twoCellAnchor editAs="oneCell">
    <xdr:from>
      <xdr:col>4</xdr:col>
      <xdr:colOff>2262188</xdr:colOff>
      <xdr:row>0</xdr:row>
      <xdr:rowOff>47625</xdr:rowOff>
    </xdr:from>
    <xdr:to>
      <xdr:col>4</xdr:col>
      <xdr:colOff>3370813</xdr:colOff>
      <xdr:row>0</xdr:row>
      <xdr:rowOff>463359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70032" y="47625"/>
          <a:ext cx="1108625" cy="41573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120" zoomScaleNormal="120" workbookViewId="0">
      <selection activeCell="G1" sqref="G1"/>
    </sheetView>
  </sheetViews>
  <sheetFormatPr baseColWidth="10" defaultRowHeight="12.75" x14ac:dyDescent="0.2"/>
  <cols>
    <col min="1" max="1" width="80.5703125" customWidth="1"/>
    <col min="2" max="10" width="11.42578125" style="7"/>
  </cols>
  <sheetData>
    <row r="1" spans="1:2" ht="207.75" customHeight="1" x14ac:dyDescent="0.2">
      <c r="A1" s="152" t="s">
        <v>262</v>
      </c>
      <c r="B1" s="4"/>
    </row>
    <row r="2" spans="1:2" s="7" customFormat="1" ht="15" x14ac:dyDescent="0.2">
      <c r="A2" s="42"/>
      <c r="B2" s="4"/>
    </row>
    <row r="3" spans="1:2" s="7" customFormat="1" x14ac:dyDescent="0.2"/>
    <row r="4" spans="1:2" s="7" customFormat="1" x14ac:dyDescent="0.2"/>
    <row r="5" spans="1:2" s="7" customFormat="1" x14ac:dyDescent="0.2"/>
    <row r="6" spans="1:2" s="7" customFormat="1" x14ac:dyDescent="0.2"/>
    <row r="7" spans="1:2" s="7" customFormat="1" x14ac:dyDescent="0.2"/>
    <row r="8" spans="1:2" s="7" customFormat="1" x14ac:dyDescent="0.2"/>
    <row r="9" spans="1:2" s="7" customFormat="1" x14ac:dyDescent="0.2"/>
    <row r="10" spans="1:2" s="7" customFormat="1" x14ac:dyDescent="0.2"/>
    <row r="11" spans="1:2" s="7" customFormat="1" x14ac:dyDescent="0.2"/>
    <row r="12" spans="1:2" s="7" customFormat="1" x14ac:dyDescent="0.2"/>
    <row r="13" spans="1:2" s="7" customFormat="1" x14ac:dyDescent="0.2"/>
    <row r="14" spans="1:2" s="7" customFormat="1" x14ac:dyDescent="0.2"/>
    <row r="15" spans="1:2" s="7" customFormat="1" x14ac:dyDescent="0.2"/>
    <row r="16" spans="1:2" s="7" customFormat="1" x14ac:dyDescent="0.2"/>
    <row r="17" s="7" customFormat="1" x14ac:dyDescent="0.2"/>
    <row r="18" s="7" customFormat="1" x14ac:dyDescent="0.2"/>
    <row r="19" s="7" customFormat="1" x14ac:dyDescent="0.2"/>
    <row r="20" s="7" customFormat="1" x14ac:dyDescent="0.2"/>
    <row r="21" s="7" customFormat="1" x14ac:dyDescent="0.2"/>
    <row r="22" s="7" customFormat="1" x14ac:dyDescent="0.2"/>
    <row r="23" s="7" customFormat="1" x14ac:dyDescent="0.2"/>
    <row r="24" s="7" customFormat="1" x14ac:dyDescent="0.2"/>
    <row r="25" s="7" customFormat="1" x14ac:dyDescent="0.2"/>
    <row r="26" s="7" customFormat="1" x14ac:dyDescent="0.2"/>
    <row r="27" s="7" customFormat="1" x14ac:dyDescent="0.2"/>
    <row r="28" s="7" customFormat="1" x14ac:dyDescent="0.2"/>
    <row r="29" s="7" customFormat="1" x14ac:dyDescent="0.2"/>
    <row r="30" s="7" customFormat="1" x14ac:dyDescent="0.2"/>
    <row r="31" s="7" customFormat="1" x14ac:dyDescent="0.2"/>
    <row r="32"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sheetData>
  <sheetProtection sheet="1" objects="1" scenarios="1"/>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1"/>
  <sheetViews>
    <sheetView topLeftCell="A175" zoomScaleNormal="100" workbookViewId="0">
      <selection activeCell="M183" sqref="M183"/>
    </sheetView>
  </sheetViews>
  <sheetFormatPr baseColWidth="10" defaultRowHeight="12.75" x14ac:dyDescent="0.2"/>
  <cols>
    <col min="1" max="1" width="3.85546875" customWidth="1"/>
    <col min="2" max="2" width="44.7109375" customWidth="1"/>
    <col min="3" max="3" width="19.140625" customWidth="1"/>
    <col min="4" max="4" width="21.140625" customWidth="1"/>
    <col min="5" max="5" width="21.42578125" customWidth="1"/>
    <col min="6" max="6" width="19.5703125" customWidth="1"/>
    <col min="7" max="7" width="5.42578125" customWidth="1"/>
    <col min="8" max="8" width="5.28515625" customWidth="1"/>
    <col min="9" max="9" width="3.85546875" customWidth="1"/>
    <col min="10" max="11" width="11.42578125" style="7"/>
  </cols>
  <sheetData>
    <row r="1" spans="1:11" ht="44.25" customHeight="1" x14ac:dyDescent="0.2">
      <c r="A1" s="386" t="s">
        <v>152</v>
      </c>
      <c r="B1" s="387"/>
      <c r="C1" s="387"/>
      <c r="D1" s="387"/>
      <c r="E1" s="387"/>
      <c r="F1" s="387"/>
      <c r="G1" s="387"/>
      <c r="H1" s="387"/>
      <c r="I1" s="19"/>
      <c r="J1" s="145"/>
      <c r="K1" s="145"/>
    </row>
    <row r="2" spans="1:11" ht="14.25" customHeight="1" thickBot="1" x14ac:dyDescent="0.35">
      <c r="A2" s="120"/>
      <c r="B2" s="121"/>
      <c r="C2" s="121"/>
      <c r="D2" s="121"/>
      <c r="E2" s="121"/>
      <c r="F2" s="121"/>
      <c r="G2" s="121"/>
      <c r="H2" s="121"/>
      <c r="I2" s="19"/>
      <c r="J2" s="145"/>
      <c r="K2" s="145"/>
    </row>
    <row r="3" spans="1:11" s="34" customFormat="1" ht="24" customHeight="1" thickBot="1" x14ac:dyDescent="0.3">
      <c r="A3" s="396" t="s">
        <v>208</v>
      </c>
      <c r="B3" s="397"/>
      <c r="C3" s="397"/>
      <c r="D3" s="397"/>
      <c r="E3" s="397"/>
      <c r="F3" s="397"/>
      <c r="G3" s="397"/>
      <c r="H3" s="397"/>
      <c r="I3" s="33"/>
      <c r="J3" s="146"/>
      <c r="K3" s="146"/>
    </row>
    <row r="4" spans="1:11" s="20" customFormat="1" ht="59.25" customHeight="1" x14ac:dyDescent="0.2">
      <c r="A4" s="388" t="s">
        <v>285</v>
      </c>
      <c r="B4" s="388"/>
      <c r="C4" s="388"/>
      <c r="D4" s="388"/>
      <c r="E4" s="388"/>
      <c r="F4" s="388"/>
      <c r="G4" s="18" t="s">
        <v>71</v>
      </c>
      <c r="H4" s="18"/>
      <c r="I4" s="19"/>
      <c r="J4" s="145"/>
      <c r="K4" s="145"/>
    </row>
    <row r="5" spans="1:11" s="20" customFormat="1" ht="15.75" customHeight="1" x14ac:dyDescent="0.2">
      <c r="A5" s="21"/>
      <c r="B5" s="21"/>
      <c r="C5" s="21"/>
      <c r="D5" s="21"/>
      <c r="E5" s="21"/>
      <c r="F5" s="21"/>
      <c r="G5" s="18"/>
      <c r="H5" s="18"/>
      <c r="I5" s="19"/>
      <c r="J5" s="145"/>
      <c r="K5" s="145"/>
    </row>
    <row r="6" spans="1:11" s="20" customFormat="1" ht="134.25" customHeight="1" x14ac:dyDescent="0.2">
      <c r="A6" s="398" t="s">
        <v>286</v>
      </c>
      <c r="B6" s="399"/>
      <c r="C6" s="399"/>
      <c r="D6" s="399"/>
      <c r="E6" s="399"/>
      <c r="F6" s="399"/>
      <c r="G6" s="399"/>
      <c r="H6" s="399"/>
      <c r="I6" s="19"/>
      <c r="J6" s="145"/>
      <c r="K6" s="145"/>
    </row>
    <row r="7" spans="1:11" s="20" customFormat="1" ht="15" x14ac:dyDescent="0.2">
      <c r="A7" s="18"/>
      <c r="B7" s="18"/>
      <c r="C7" s="18"/>
      <c r="D7" s="18"/>
      <c r="E7" s="18"/>
      <c r="F7" s="18"/>
      <c r="G7" s="18"/>
      <c r="H7" s="18"/>
      <c r="I7" s="19"/>
      <c r="J7" s="145"/>
      <c r="K7" s="145"/>
    </row>
    <row r="8" spans="1:11" x14ac:dyDescent="0.2">
      <c r="A8" s="3"/>
      <c r="B8" s="3"/>
      <c r="C8" s="3"/>
      <c r="D8" s="3"/>
      <c r="E8" s="3"/>
      <c r="F8" s="3"/>
      <c r="G8" s="3"/>
      <c r="H8" s="5"/>
      <c r="I8" s="4"/>
    </row>
    <row r="9" spans="1:11" x14ac:dyDescent="0.2">
      <c r="A9" s="160"/>
      <c r="B9" s="160"/>
      <c r="C9" s="160"/>
      <c r="D9" s="160"/>
      <c r="E9" s="160"/>
      <c r="F9" s="160"/>
      <c r="G9" s="160"/>
      <c r="H9" s="160"/>
      <c r="I9" s="4"/>
    </row>
    <row r="10" spans="1:11" ht="15.75" x14ac:dyDescent="0.25">
      <c r="A10" s="162"/>
      <c r="B10" s="166" t="s">
        <v>78</v>
      </c>
      <c r="C10" s="160"/>
      <c r="D10" s="160"/>
      <c r="E10" s="160"/>
      <c r="F10" s="160"/>
      <c r="G10" s="160"/>
      <c r="H10" s="160"/>
      <c r="I10" s="4"/>
    </row>
    <row r="11" spans="1:11" ht="13.5" customHeight="1" x14ac:dyDescent="0.25">
      <c r="A11" s="160"/>
      <c r="B11" s="161"/>
      <c r="C11" s="160"/>
      <c r="D11" s="160"/>
      <c r="E11" s="160"/>
      <c r="F11" s="160"/>
      <c r="G11" s="160"/>
      <c r="H11" s="160"/>
      <c r="I11" s="4"/>
    </row>
    <row r="12" spans="1:11" ht="69" customHeight="1" x14ac:dyDescent="0.2">
      <c r="A12" s="160"/>
      <c r="B12" s="389" t="s">
        <v>260</v>
      </c>
      <c r="C12" s="390"/>
      <c r="D12" s="390"/>
      <c r="E12" s="390"/>
      <c r="F12" s="391"/>
      <c r="G12" s="160"/>
      <c r="H12" s="160"/>
      <c r="I12" s="4"/>
    </row>
    <row r="13" spans="1:11" ht="15.75" x14ac:dyDescent="0.25">
      <c r="A13" s="163"/>
      <c r="B13" s="167"/>
      <c r="C13" s="164"/>
      <c r="D13" s="164"/>
      <c r="E13" s="160"/>
      <c r="F13" s="160"/>
      <c r="G13" s="160"/>
      <c r="H13" s="160"/>
      <c r="I13" s="4"/>
    </row>
    <row r="14" spans="1:11" ht="21.75" customHeight="1" x14ac:dyDescent="0.2">
      <c r="A14" s="163"/>
      <c r="B14" s="395" t="s">
        <v>0</v>
      </c>
      <c r="C14" s="378"/>
      <c r="D14" s="378"/>
      <c r="E14" s="160"/>
      <c r="F14" s="160"/>
      <c r="G14" s="160"/>
      <c r="H14" s="160"/>
      <c r="I14" s="4"/>
    </row>
    <row r="15" spans="1:11" s="156" customFormat="1" ht="28.5" customHeight="1" x14ac:dyDescent="0.2">
      <c r="A15" s="163"/>
      <c r="B15" s="263" t="s">
        <v>323</v>
      </c>
      <c r="C15" s="264" t="s">
        <v>330</v>
      </c>
      <c r="D15" s="265" t="s">
        <v>76</v>
      </c>
      <c r="E15" s="160"/>
      <c r="F15" s="160"/>
      <c r="G15" s="160"/>
      <c r="H15" s="160"/>
      <c r="I15" s="158"/>
      <c r="J15" s="159"/>
      <c r="K15" s="159"/>
    </row>
    <row r="16" spans="1:11" s="156" customFormat="1" ht="27" customHeight="1" x14ac:dyDescent="0.2">
      <c r="A16" s="163"/>
      <c r="B16" s="263" t="s">
        <v>324</v>
      </c>
      <c r="C16" s="264" t="s">
        <v>331</v>
      </c>
      <c r="D16" s="265" t="s">
        <v>76</v>
      </c>
      <c r="E16" s="160"/>
      <c r="F16" s="160"/>
      <c r="G16" s="160"/>
      <c r="H16" s="160"/>
      <c r="I16" s="158"/>
      <c r="J16" s="159"/>
      <c r="K16" s="159"/>
    </row>
    <row r="17" spans="1:9" ht="33.75" customHeight="1" x14ac:dyDescent="0.2">
      <c r="A17" s="160"/>
      <c r="B17" s="266" t="s">
        <v>94</v>
      </c>
      <c r="C17" s="264">
        <v>1000</v>
      </c>
      <c r="D17" s="265" t="s">
        <v>76</v>
      </c>
      <c r="E17" s="160"/>
      <c r="F17" s="160"/>
      <c r="G17" s="160"/>
      <c r="H17" s="160"/>
      <c r="I17" s="4"/>
    </row>
    <row r="18" spans="1:9" ht="30" customHeight="1" x14ac:dyDescent="0.2">
      <c r="A18" s="160"/>
      <c r="B18" s="266" t="s">
        <v>84</v>
      </c>
      <c r="C18" s="264">
        <v>15</v>
      </c>
      <c r="D18" s="265" t="s">
        <v>76</v>
      </c>
      <c r="E18" s="168"/>
      <c r="F18" s="160"/>
      <c r="G18" s="160"/>
      <c r="H18" s="160"/>
      <c r="I18" s="4"/>
    </row>
    <row r="19" spans="1:9" ht="47.25" customHeight="1" x14ac:dyDescent="0.2">
      <c r="A19" s="160"/>
      <c r="B19" s="266" t="s">
        <v>85</v>
      </c>
      <c r="C19" s="264">
        <v>15</v>
      </c>
      <c r="D19" s="265" t="s">
        <v>288</v>
      </c>
      <c r="E19" s="160"/>
      <c r="F19" s="160"/>
      <c r="G19" s="160"/>
      <c r="H19" s="160"/>
      <c r="I19" s="4"/>
    </row>
    <row r="20" spans="1:9" x14ac:dyDescent="0.2">
      <c r="A20" s="160"/>
      <c r="B20" s="263" t="s">
        <v>55</v>
      </c>
      <c r="C20" s="264">
        <v>1</v>
      </c>
      <c r="D20" s="267" t="s">
        <v>102</v>
      </c>
      <c r="E20" s="160"/>
      <c r="F20" s="160"/>
      <c r="G20" s="160"/>
      <c r="H20" s="160"/>
      <c r="I20" s="4"/>
    </row>
    <row r="21" spans="1:9" x14ac:dyDescent="0.2">
      <c r="A21" s="160"/>
      <c r="B21" s="263" t="s">
        <v>54</v>
      </c>
      <c r="C21" s="264">
        <v>1.5</v>
      </c>
      <c r="D21" s="267" t="s">
        <v>102</v>
      </c>
      <c r="E21" s="160"/>
      <c r="F21" s="160"/>
      <c r="G21" s="160"/>
      <c r="H21" s="160"/>
      <c r="I21" s="4"/>
    </row>
    <row r="22" spans="1:9" ht="31.5" customHeight="1" x14ac:dyDescent="0.2">
      <c r="A22" s="160"/>
      <c r="B22" s="266" t="s">
        <v>134</v>
      </c>
      <c r="C22" s="268">
        <v>0.2</v>
      </c>
      <c r="D22" s="266" t="s">
        <v>175</v>
      </c>
      <c r="E22" s="164"/>
      <c r="F22" s="164"/>
      <c r="G22" s="160"/>
      <c r="H22" s="160"/>
      <c r="I22" s="4"/>
    </row>
    <row r="23" spans="1:9" ht="44.25" customHeight="1" x14ac:dyDescent="0.2">
      <c r="A23" s="160"/>
      <c r="B23" s="269" t="s">
        <v>178</v>
      </c>
      <c r="C23" s="270">
        <v>0.5</v>
      </c>
      <c r="D23" s="269" t="s">
        <v>181</v>
      </c>
      <c r="E23" s="164"/>
      <c r="F23" s="164"/>
      <c r="G23" s="160"/>
      <c r="H23" s="160"/>
      <c r="I23" s="4"/>
    </row>
    <row r="24" spans="1:9" ht="44.25" customHeight="1" x14ac:dyDescent="0.2">
      <c r="A24" s="160"/>
      <c r="B24" s="269" t="s">
        <v>179</v>
      </c>
      <c r="C24" s="270">
        <v>1</v>
      </c>
      <c r="D24" s="269" t="s">
        <v>180</v>
      </c>
      <c r="E24" s="164"/>
      <c r="F24" s="164"/>
      <c r="G24" s="160"/>
      <c r="H24" s="160"/>
      <c r="I24" s="4"/>
    </row>
    <row r="25" spans="1:9" ht="29.25" customHeight="1" x14ac:dyDescent="0.2">
      <c r="A25" s="160"/>
      <c r="B25" s="266" t="s">
        <v>135</v>
      </c>
      <c r="C25" s="268">
        <v>1</v>
      </c>
      <c r="D25" s="263" t="s">
        <v>137</v>
      </c>
      <c r="E25" s="160"/>
      <c r="F25" s="160"/>
      <c r="G25" s="160"/>
      <c r="H25" s="160"/>
      <c r="I25" s="4"/>
    </row>
    <row r="26" spans="1:9" ht="27.75" customHeight="1" x14ac:dyDescent="0.2">
      <c r="A26" s="160"/>
      <c r="B26" s="266" t="s">
        <v>106</v>
      </c>
      <c r="C26" s="268">
        <v>1</v>
      </c>
      <c r="D26" s="265" t="s">
        <v>69</v>
      </c>
      <c r="E26" s="160"/>
      <c r="F26" s="160"/>
      <c r="G26" s="160"/>
      <c r="H26" s="160"/>
      <c r="I26" s="4"/>
    </row>
    <row r="27" spans="1:9" ht="13.5" thickBot="1" x14ac:dyDescent="0.25">
      <c r="A27" s="163"/>
      <c r="B27" s="163"/>
      <c r="C27" s="163"/>
      <c r="D27" s="163"/>
      <c r="E27" s="163"/>
      <c r="F27" s="163"/>
      <c r="G27" s="160"/>
      <c r="H27" s="160"/>
      <c r="I27" s="4"/>
    </row>
    <row r="28" spans="1:9" ht="30" customHeight="1" thickBot="1" x14ac:dyDescent="0.25">
      <c r="A28" s="160"/>
      <c r="B28" s="278" t="s">
        <v>321</v>
      </c>
      <c r="C28" s="279" t="s">
        <v>3</v>
      </c>
      <c r="D28" s="279" t="s">
        <v>4</v>
      </c>
      <c r="E28" s="279" t="s">
        <v>59</v>
      </c>
      <c r="F28" s="279" t="s">
        <v>5</v>
      </c>
      <c r="G28" s="160"/>
      <c r="H28" s="160"/>
      <c r="I28" s="4"/>
    </row>
    <row r="29" spans="1:9" ht="27.75" customHeight="1" x14ac:dyDescent="0.2">
      <c r="A29" s="160"/>
      <c r="B29" s="271" t="s">
        <v>249</v>
      </c>
      <c r="C29" s="272">
        <f>(C19*C22*C23*C25*C26)/60</f>
        <v>2.5000000000000001E-2</v>
      </c>
      <c r="D29" s="272">
        <f>(C19*C22*C23*C25*C26)/10</f>
        <v>0.15</v>
      </c>
      <c r="E29" s="272">
        <f>(C19*C22*C23*C25*C26)/23.9</f>
        <v>6.2761506276150625E-2</v>
      </c>
      <c r="F29" s="272">
        <f>(C19*C22*C23*C25*C26)/8</f>
        <v>0.1875</v>
      </c>
      <c r="G29" s="160"/>
      <c r="H29" s="160"/>
      <c r="I29" s="4"/>
    </row>
    <row r="30" spans="1:9" ht="28.5" customHeight="1" thickBot="1" x14ac:dyDescent="0.25">
      <c r="A30" s="160"/>
      <c r="B30" s="273" t="s">
        <v>40</v>
      </c>
      <c r="C30" s="274">
        <f>C29/C20*100</f>
        <v>2.5</v>
      </c>
      <c r="D30" s="274">
        <f>D29/C20*100</f>
        <v>15</v>
      </c>
      <c r="E30" s="274">
        <f>E29/C20*100</f>
        <v>6.2761506276150625</v>
      </c>
      <c r="F30" s="274">
        <f>F29/C20*100</f>
        <v>18.75</v>
      </c>
      <c r="G30" s="160"/>
      <c r="H30" s="160"/>
      <c r="I30" s="4"/>
    </row>
    <row r="31" spans="1:9" ht="28.5" customHeight="1" x14ac:dyDescent="0.2">
      <c r="A31" s="160"/>
      <c r="B31" s="271" t="s">
        <v>250</v>
      </c>
      <c r="C31" s="272">
        <f>(C19*C22*C24*C25*C26)/60</f>
        <v>0.05</v>
      </c>
      <c r="D31" s="272">
        <f>(C19*C22*C24*C25*C26)/10</f>
        <v>0.3</v>
      </c>
      <c r="E31" s="272">
        <f>(C19*C22*C24*C25*C26)/23.9</f>
        <v>0.12552301255230125</v>
      </c>
      <c r="F31" s="272">
        <f>(C19*C22*C24*C25*C26)/8</f>
        <v>0.375</v>
      </c>
      <c r="G31" s="160"/>
      <c r="H31" s="160"/>
      <c r="I31" s="4"/>
    </row>
    <row r="32" spans="1:9" ht="28.5" customHeight="1" thickBot="1" x14ac:dyDescent="0.25">
      <c r="A32" s="160"/>
      <c r="B32" s="275" t="s">
        <v>41</v>
      </c>
      <c r="C32" s="276">
        <f>C31/C21*100</f>
        <v>3.3333333333333335</v>
      </c>
      <c r="D32" s="276">
        <f>D31/C21*100</f>
        <v>20</v>
      </c>
      <c r="E32" s="276">
        <f>E31/C21*100</f>
        <v>8.3682008368200833</v>
      </c>
      <c r="F32" s="276">
        <f>F31/C21*100</f>
        <v>25</v>
      </c>
      <c r="G32" s="160"/>
      <c r="H32" s="160"/>
      <c r="I32" s="4"/>
    </row>
    <row r="33" spans="1:11" s="156" customFormat="1" ht="19.5" customHeight="1" x14ac:dyDescent="0.2">
      <c r="A33" s="160"/>
      <c r="B33" s="277" t="s">
        <v>322</v>
      </c>
      <c r="C33" s="13"/>
      <c r="D33" s="13"/>
      <c r="E33" s="13"/>
      <c r="F33" s="13"/>
      <c r="G33" s="160"/>
      <c r="H33" s="160"/>
      <c r="I33" s="158"/>
      <c r="J33" s="159"/>
      <c r="K33" s="159"/>
    </row>
    <row r="34" spans="1:11" x14ac:dyDescent="0.2">
      <c r="A34" s="160"/>
      <c r="B34" s="160"/>
      <c r="C34" s="160"/>
      <c r="D34" s="160"/>
      <c r="E34" s="160"/>
      <c r="F34" s="160"/>
      <c r="G34" s="160"/>
      <c r="H34" s="160"/>
      <c r="I34" s="4"/>
    </row>
    <row r="35" spans="1:11" x14ac:dyDescent="0.2">
      <c r="A35" s="3"/>
      <c r="B35" s="3"/>
      <c r="C35" s="3"/>
      <c r="D35" s="3"/>
      <c r="E35" s="3"/>
      <c r="F35" s="3"/>
      <c r="G35" s="3"/>
      <c r="H35" s="3"/>
      <c r="I35" s="4"/>
    </row>
    <row r="36" spans="1:11" x14ac:dyDescent="0.2">
      <c r="A36" s="8"/>
      <c r="B36" s="8"/>
      <c r="C36" s="8"/>
      <c r="D36" s="8"/>
      <c r="E36" s="8"/>
      <c r="F36" s="8"/>
      <c r="G36" s="8"/>
      <c r="H36" s="8"/>
      <c r="I36" s="4"/>
    </row>
    <row r="37" spans="1:11" ht="15.75" x14ac:dyDescent="0.25">
      <c r="A37" s="8"/>
      <c r="B37" s="11" t="s">
        <v>289</v>
      </c>
      <c r="C37" s="8"/>
      <c r="D37" s="8"/>
      <c r="E37" s="8"/>
      <c r="F37" s="8"/>
      <c r="G37" s="8"/>
      <c r="H37" s="8"/>
      <c r="I37" s="4"/>
    </row>
    <row r="38" spans="1:11" x14ac:dyDescent="0.2">
      <c r="A38" s="8"/>
      <c r="B38" s="8"/>
      <c r="C38" s="8"/>
      <c r="D38" s="8"/>
      <c r="E38" s="8"/>
      <c r="F38" s="8"/>
      <c r="G38" s="8"/>
      <c r="H38" s="8"/>
      <c r="I38" s="4"/>
    </row>
    <row r="39" spans="1:11" ht="82.5" customHeight="1" x14ac:dyDescent="0.2">
      <c r="A39" s="8"/>
      <c r="B39" s="392" t="s">
        <v>176</v>
      </c>
      <c r="C39" s="393"/>
      <c r="D39" s="393"/>
      <c r="E39" s="393"/>
      <c r="F39" s="394"/>
      <c r="G39" s="8"/>
      <c r="H39" s="8"/>
      <c r="I39" s="4"/>
    </row>
    <row r="40" spans="1:11" x14ac:dyDescent="0.2">
      <c r="A40" s="8"/>
      <c r="B40" s="8"/>
      <c r="C40" s="8"/>
      <c r="D40" s="8"/>
      <c r="E40" s="8"/>
      <c r="F40" s="8"/>
      <c r="G40" s="8"/>
      <c r="H40" s="8"/>
      <c r="I40" s="4"/>
    </row>
    <row r="41" spans="1:11" ht="23.25" customHeight="1" x14ac:dyDescent="0.2">
      <c r="A41" s="8"/>
      <c r="B41" s="395" t="s">
        <v>133</v>
      </c>
      <c r="C41" s="378"/>
      <c r="D41" s="378"/>
      <c r="E41" s="8"/>
      <c r="F41" s="8"/>
      <c r="G41" s="8"/>
      <c r="H41" s="8"/>
      <c r="I41" s="4"/>
    </row>
    <row r="42" spans="1:11" s="156" customFormat="1" ht="25.5" x14ac:dyDescent="0.2">
      <c r="A42" s="8"/>
      <c r="B42" s="263" t="s">
        <v>323</v>
      </c>
      <c r="C42" s="264" t="s">
        <v>333</v>
      </c>
      <c r="D42" s="265" t="s">
        <v>76</v>
      </c>
      <c r="E42" s="8"/>
      <c r="F42" s="8"/>
      <c r="G42" s="8"/>
      <c r="H42" s="8"/>
      <c r="I42" s="158"/>
      <c r="J42" s="159"/>
      <c r="K42" s="159"/>
    </row>
    <row r="43" spans="1:11" s="156" customFormat="1" ht="25.5" x14ac:dyDescent="0.2">
      <c r="A43" s="8"/>
      <c r="B43" s="263" t="s">
        <v>324</v>
      </c>
      <c r="C43" s="264" t="s">
        <v>332</v>
      </c>
      <c r="D43" s="265" t="s">
        <v>76</v>
      </c>
      <c r="E43" s="8"/>
      <c r="F43" s="8"/>
      <c r="G43" s="8"/>
      <c r="H43" s="8"/>
      <c r="I43" s="158"/>
      <c r="J43" s="159"/>
      <c r="K43" s="159"/>
    </row>
    <row r="44" spans="1:11" ht="28.5" x14ac:dyDescent="0.2">
      <c r="A44" s="8"/>
      <c r="B44" s="266" t="s">
        <v>95</v>
      </c>
      <c r="C44" s="264">
        <v>400</v>
      </c>
      <c r="D44" s="265" t="s">
        <v>76</v>
      </c>
      <c r="E44" s="8"/>
      <c r="F44" s="8"/>
      <c r="G44" s="8"/>
      <c r="H44" s="8"/>
      <c r="I44" s="4"/>
    </row>
    <row r="45" spans="1:11" ht="41.25" x14ac:dyDescent="0.2">
      <c r="A45" s="8"/>
      <c r="B45" s="266" t="s">
        <v>107</v>
      </c>
      <c r="C45" s="288">
        <v>1.4</v>
      </c>
      <c r="D45" s="267" t="s">
        <v>75</v>
      </c>
      <c r="E45" s="8"/>
      <c r="F45" s="8"/>
      <c r="G45" s="8"/>
      <c r="H45" s="8"/>
      <c r="I45" s="4"/>
    </row>
    <row r="46" spans="1:11" ht="60" x14ac:dyDescent="0.2">
      <c r="A46" s="8"/>
      <c r="B46" s="266" t="s">
        <v>98</v>
      </c>
      <c r="C46" s="264">
        <v>0.56000000000000005</v>
      </c>
      <c r="D46" s="265" t="s">
        <v>290</v>
      </c>
      <c r="E46" s="8"/>
      <c r="F46" s="8"/>
      <c r="G46" s="8"/>
      <c r="H46" s="8"/>
      <c r="I46" s="4"/>
    </row>
    <row r="47" spans="1:11" x14ac:dyDescent="0.2">
      <c r="A47" s="8"/>
      <c r="B47" s="263" t="s">
        <v>55</v>
      </c>
      <c r="C47" s="283">
        <v>0.13</v>
      </c>
      <c r="D47" s="267" t="s">
        <v>102</v>
      </c>
      <c r="E47" s="8"/>
      <c r="F47" s="8"/>
      <c r="G47" s="8"/>
      <c r="H47" s="8"/>
      <c r="I47" s="4"/>
    </row>
    <row r="48" spans="1:11" x14ac:dyDescent="0.2">
      <c r="A48" s="8"/>
      <c r="B48" s="263" t="s">
        <v>54</v>
      </c>
      <c r="C48" s="283">
        <v>0.13</v>
      </c>
      <c r="D48" s="267" t="s">
        <v>102</v>
      </c>
      <c r="E48" s="8"/>
      <c r="F48" s="8"/>
      <c r="G48" s="8"/>
      <c r="H48" s="8"/>
      <c r="I48" s="4"/>
    </row>
    <row r="49" spans="1:11" ht="15.75" x14ac:dyDescent="0.2">
      <c r="A49" s="8"/>
      <c r="B49" s="266" t="s">
        <v>194</v>
      </c>
      <c r="C49" s="284">
        <v>5.5000000000000003E-7</v>
      </c>
      <c r="D49" s="285" t="s">
        <v>75</v>
      </c>
      <c r="E49" s="8"/>
      <c r="F49" s="8"/>
      <c r="G49" s="8"/>
      <c r="H49" s="8"/>
      <c r="I49" s="4"/>
    </row>
    <row r="50" spans="1:11" ht="18" customHeight="1" x14ac:dyDescent="0.2">
      <c r="A50" s="8"/>
      <c r="B50" s="266" t="s">
        <v>150</v>
      </c>
      <c r="C50" s="268">
        <v>5400</v>
      </c>
      <c r="D50" s="285" t="s">
        <v>75</v>
      </c>
      <c r="E50" s="8"/>
      <c r="F50" s="8"/>
      <c r="G50" s="8"/>
      <c r="H50" s="8"/>
      <c r="I50" s="4"/>
    </row>
    <row r="51" spans="1:11" ht="16.5" customHeight="1" x14ac:dyDescent="0.2">
      <c r="A51" s="8"/>
      <c r="B51" s="266" t="s">
        <v>143</v>
      </c>
      <c r="C51" s="286">
        <v>1</v>
      </c>
      <c r="D51" s="287" t="s">
        <v>137</v>
      </c>
      <c r="E51" s="8"/>
      <c r="F51" s="8"/>
      <c r="G51" s="8"/>
      <c r="H51" s="8"/>
      <c r="I51" s="4"/>
    </row>
    <row r="52" spans="1:11" ht="16.5" customHeight="1" x14ac:dyDescent="0.2">
      <c r="A52" s="8"/>
      <c r="B52" s="266" t="s">
        <v>106</v>
      </c>
      <c r="C52" s="264">
        <v>0.1</v>
      </c>
      <c r="D52" s="265" t="s">
        <v>155</v>
      </c>
      <c r="E52" s="8"/>
      <c r="F52" s="8"/>
      <c r="G52" s="8"/>
      <c r="H52" s="8"/>
      <c r="I52" s="4"/>
    </row>
    <row r="53" spans="1:11" ht="13.5" thickBot="1" x14ac:dyDescent="0.25">
      <c r="A53" s="8"/>
      <c r="B53" s="8"/>
      <c r="C53" s="8"/>
      <c r="D53" s="8"/>
      <c r="E53" s="8"/>
      <c r="F53" s="8"/>
      <c r="G53" s="8"/>
      <c r="H53" s="8"/>
      <c r="I53" s="4"/>
    </row>
    <row r="54" spans="1:11" ht="28.5" customHeight="1" thickBot="1" x14ac:dyDescent="0.25">
      <c r="A54" s="8"/>
      <c r="B54" s="278" t="s">
        <v>321</v>
      </c>
      <c r="C54" s="279" t="s">
        <v>3</v>
      </c>
      <c r="D54" s="279" t="s">
        <v>4</v>
      </c>
      <c r="E54" s="279" t="s">
        <v>59</v>
      </c>
      <c r="F54" s="279" t="s">
        <v>5</v>
      </c>
      <c r="G54" s="8"/>
      <c r="H54" s="8"/>
      <c r="I54" s="4"/>
    </row>
    <row r="55" spans="1:11" ht="26.25" customHeight="1" x14ac:dyDescent="0.2">
      <c r="A55" s="8"/>
      <c r="B55" s="273" t="s">
        <v>257</v>
      </c>
      <c r="C55" s="284">
        <f>(C46*C49*C50*C51*C52)/60</f>
        <v>2.7720000000000007E-6</v>
      </c>
      <c r="D55" s="284">
        <f>(C46*C49*C50*C51*C52)/10</f>
        <v>1.6632000000000006E-5</v>
      </c>
      <c r="E55" s="284">
        <f>(C46*C49*C50*C51*C52)/23.9</f>
        <v>6.9589958158995841E-6</v>
      </c>
      <c r="F55" s="284">
        <f>(C46*C49*C50*C51*C52)/8</f>
        <v>2.0790000000000006E-5</v>
      </c>
      <c r="G55" s="8"/>
      <c r="H55" s="8"/>
      <c r="I55" s="4"/>
    </row>
    <row r="56" spans="1:11" ht="25.5" x14ac:dyDescent="0.2">
      <c r="A56" s="8"/>
      <c r="B56" s="289" t="s">
        <v>40</v>
      </c>
      <c r="C56" s="290">
        <f>C55/C47*100</f>
        <v>2.1323076923076929E-3</v>
      </c>
      <c r="D56" s="290">
        <f>D55/C47*100</f>
        <v>1.2793846153846157E-2</v>
      </c>
      <c r="E56" s="290">
        <f>E55/C47*100</f>
        <v>5.3530737045381412E-3</v>
      </c>
      <c r="F56" s="290">
        <f>F55/C47*100</f>
        <v>1.5992307692307695E-2</v>
      </c>
      <c r="G56" s="8"/>
      <c r="H56" s="8"/>
      <c r="I56" s="4"/>
    </row>
    <row r="57" spans="1:11" ht="26.25" thickBot="1" x14ac:dyDescent="0.25">
      <c r="A57" s="8"/>
      <c r="B57" s="275" t="s">
        <v>41</v>
      </c>
      <c r="C57" s="291">
        <f>C55/C48*100</f>
        <v>2.1323076923076929E-3</v>
      </c>
      <c r="D57" s="291">
        <f>D55/C48*100</f>
        <v>1.2793846153846157E-2</v>
      </c>
      <c r="E57" s="291">
        <f>E55/C48*100</f>
        <v>5.3530737045381412E-3</v>
      </c>
      <c r="F57" s="291">
        <f>F55/C48*100</f>
        <v>1.5992307692307695E-2</v>
      </c>
      <c r="G57" s="8"/>
      <c r="H57" s="8"/>
      <c r="I57" s="4"/>
    </row>
    <row r="58" spans="1:11" s="156" customFormat="1" ht="21" customHeight="1" x14ac:dyDescent="0.2">
      <c r="A58" s="8"/>
      <c r="B58" s="277" t="s">
        <v>334</v>
      </c>
      <c r="C58" s="292"/>
      <c r="D58" s="292"/>
      <c r="E58" s="292"/>
      <c r="F58" s="292"/>
      <c r="G58" s="8"/>
      <c r="H58" s="8"/>
      <c r="I58" s="158"/>
      <c r="J58" s="159"/>
      <c r="K58" s="159"/>
    </row>
    <row r="59" spans="1:11" x14ac:dyDescent="0.2">
      <c r="A59" s="8"/>
      <c r="B59" s="8"/>
      <c r="C59" s="8"/>
      <c r="D59" s="8"/>
      <c r="E59" s="8"/>
      <c r="F59" s="8"/>
      <c r="G59" s="8"/>
      <c r="H59" s="8"/>
      <c r="I59" s="4"/>
    </row>
    <row r="60" spans="1:11" s="156" customFormat="1" x14ac:dyDescent="0.2">
      <c r="A60" s="157"/>
      <c r="B60" s="157"/>
      <c r="C60" s="157"/>
      <c r="D60" s="157"/>
      <c r="E60" s="157"/>
      <c r="F60" s="157"/>
      <c r="G60" s="157"/>
      <c r="H60" s="157"/>
      <c r="I60" s="158"/>
      <c r="J60" s="159"/>
      <c r="K60" s="159"/>
    </row>
    <row r="61" spans="1:11" x14ac:dyDescent="0.2">
      <c r="A61" s="22"/>
      <c r="B61" s="22"/>
      <c r="C61" s="22"/>
      <c r="D61" s="22"/>
      <c r="E61" s="22"/>
      <c r="F61" s="22"/>
      <c r="G61" s="22"/>
      <c r="H61" s="22"/>
      <c r="I61" s="4"/>
    </row>
    <row r="62" spans="1:11" ht="15.75" x14ac:dyDescent="0.25">
      <c r="A62" s="23"/>
      <c r="B62" s="23" t="s">
        <v>291</v>
      </c>
      <c r="C62" s="22"/>
      <c r="D62" s="22"/>
      <c r="E62" s="22"/>
      <c r="F62" s="22"/>
      <c r="G62" s="22"/>
      <c r="H62" s="22"/>
      <c r="I62" s="4"/>
    </row>
    <row r="63" spans="1:11" x14ac:dyDescent="0.2">
      <c r="A63" s="22"/>
      <c r="B63" s="22"/>
      <c r="C63" s="22"/>
      <c r="D63" s="22"/>
      <c r="E63" s="22"/>
      <c r="F63" s="22"/>
      <c r="G63" s="22"/>
      <c r="H63" s="22"/>
      <c r="I63" s="4"/>
    </row>
    <row r="64" spans="1:11" ht="80.25" customHeight="1" x14ac:dyDescent="0.2">
      <c r="A64" s="22"/>
      <c r="B64" s="392" t="s">
        <v>261</v>
      </c>
      <c r="C64" s="393"/>
      <c r="D64" s="393"/>
      <c r="E64" s="393"/>
      <c r="F64" s="394"/>
      <c r="G64" s="22"/>
      <c r="H64" s="22"/>
      <c r="I64" s="4"/>
    </row>
    <row r="65" spans="1:13" x14ac:dyDescent="0.2">
      <c r="A65" s="22"/>
      <c r="B65" s="35"/>
      <c r="C65" s="35"/>
      <c r="D65" s="35"/>
      <c r="E65" s="22"/>
      <c r="F65" s="22"/>
      <c r="G65" s="22"/>
      <c r="H65" s="22"/>
      <c r="I65" s="4"/>
    </row>
    <row r="66" spans="1:13" ht="22.5" customHeight="1" x14ac:dyDescent="0.2">
      <c r="A66" s="22"/>
      <c r="B66" s="395" t="s">
        <v>6</v>
      </c>
      <c r="C66" s="378"/>
      <c r="D66" s="378"/>
      <c r="E66" s="22"/>
      <c r="F66" s="22"/>
      <c r="G66" s="22"/>
      <c r="H66" s="22"/>
      <c r="I66" s="4"/>
    </row>
    <row r="67" spans="1:13" s="156" customFormat="1" ht="25.5" x14ac:dyDescent="0.2">
      <c r="A67" s="160"/>
      <c r="B67" s="263" t="s">
        <v>323</v>
      </c>
      <c r="C67" s="264" t="s">
        <v>336</v>
      </c>
      <c r="D67" s="265" t="s">
        <v>76</v>
      </c>
      <c r="E67" s="160"/>
      <c r="F67" s="160"/>
      <c r="G67" s="160"/>
      <c r="H67" s="160"/>
      <c r="I67" s="158"/>
      <c r="J67" s="159"/>
      <c r="K67" s="159"/>
    </row>
    <row r="68" spans="1:13" s="156" customFormat="1" ht="25.5" x14ac:dyDescent="0.2">
      <c r="A68" s="160"/>
      <c r="B68" s="263" t="s">
        <v>324</v>
      </c>
      <c r="C68" s="264" t="s">
        <v>335</v>
      </c>
      <c r="D68" s="265" t="s">
        <v>76</v>
      </c>
      <c r="E68" s="160"/>
      <c r="F68" s="160"/>
      <c r="G68" s="160"/>
      <c r="H68" s="160"/>
      <c r="I68" s="158"/>
      <c r="J68" s="159"/>
      <c r="K68" s="159"/>
    </row>
    <row r="69" spans="1:13" ht="30" customHeight="1" x14ac:dyDescent="0.2">
      <c r="A69" s="22"/>
      <c r="B69" s="266" t="s">
        <v>93</v>
      </c>
      <c r="C69" s="264">
        <v>6900</v>
      </c>
      <c r="D69" s="265" t="s">
        <v>76</v>
      </c>
      <c r="E69" s="22"/>
      <c r="F69" s="22"/>
      <c r="G69" s="22"/>
      <c r="H69" s="22"/>
      <c r="I69" s="4"/>
    </row>
    <row r="70" spans="1:13" ht="43.5" customHeight="1" x14ac:dyDescent="0.2">
      <c r="A70" s="22"/>
      <c r="B70" s="266" t="s">
        <v>72</v>
      </c>
      <c r="C70" s="264">
        <v>0.57999999999999996</v>
      </c>
      <c r="D70" s="265" t="s">
        <v>296</v>
      </c>
      <c r="E70" s="22"/>
      <c r="F70" s="22"/>
      <c r="G70" s="22"/>
      <c r="H70" s="22"/>
      <c r="I70" s="4"/>
    </row>
    <row r="71" spans="1:13" ht="69.75" x14ac:dyDescent="0.2">
      <c r="A71" s="22"/>
      <c r="B71" s="266" t="s">
        <v>89</v>
      </c>
      <c r="C71" s="264">
        <v>4</v>
      </c>
      <c r="D71" s="265" t="s">
        <v>297</v>
      </c>
      <c r="E71" s="22"/>
      <c r="F71" s="22"/>
      <c r="G71" s="22"/>
      <c r="H71" s="22"/>
      <c r="I71" s="4"/>
    </row>
    <row r="72" spans="1:13" x14ac:dyDescent="0.2">
      <c r="A72" s="22"/>
      <c r="B72" s="263" t="s">
        <v>55</v>
      </c>
      <c r="C72" s="264">
        <v>0.05</v>
      </c>
      <c r="D72" s="267" t="s">
        <v>103</v>
      </c>
      <c r="E72" s="22"/>
      <c r="F72" s="22"/>
      <c r="G72" s="22"/>
      <c r="H72" s="22"/>
      <c r="I72" s="4"/>
    </row>
    <row r="73" spans="1:13" x14ac:dyDescent="0.2">
      <c r="A73" s="22"/>
      <c r="B73" s="263" t="s">
        <v>54</v>
      </c>
      <c r="C73" s="288">
        <v>0.2</v>
      </c>
      <c r="D73" s="267" t="s">
        <v>103</v>
      </c>
      <c r="E73" s="22"/>
      <c r="F73" s="22"/>
      <c r="G73" s="22"/>
      <c r="H73" s="22"/>
      <c r="I73" s="4"/>
      <c r="M73" s="6"/>
    </row>
    <row r="74" spans="1:13" ht="17.25" customHeight="1" x14ac:dyDescent="0.2">
      <c r="A74" s="22"/>
      <c r="B74" s="293" t="s">
        <v>144</v>
      </c>
      <c r="C74" s="268">
        <v>2.5</v>
      </c>
      <c r="D74" s="293" t="s">
        <v>75</v>
      </c>
      <c r="E74" s="22"/>
      <c r="F74" s="22"/>
      <c r="G74" s="22"/>
      <c r="H74" s="22"/>
      <c r="I74" s="4"/>
    </row>
    <row r="75" spans="1:13" ht="15.75" x14ac:dyDescent="0.2">
      <c r="A75" s="22"/>
      <c r="B75" s="293" t="s">
        <v>146</v>
      </c>
      <c r="C75" s="294">
        <v>15</v>
      </c>
      <c r="D75" s="293" t="s">
        <v>75</v>
      </c>
      <c r="E75" s="22"/>
      <c r="F75" s="22"/>
      <c r="G75" s="22"/>
      <c r="H75" s="22"/>
      <c r="I75" s="4"/>
    </row>
    <row r="76" spans="1:13" ht="35.25" customHeight="1" x14ac:dyDescent="0.2">
      <c r="A76" s="22"/>
      <c r="B76" s="266" t="s">
        <v>142</v>
      </c>
      <c r="C76" s="295">
        <f>C71*(C74/C75)</f>
        <v>0.66666666666666663</v>
      </c>
      <c r="D76" s="296" t="s">
        <v>139</v>
      </c>
      <c r="E76" s="22"/>
      <c r="F76" s="22"/>
      <c r="G76" s="22"/>
      <c r="H76" s="22"/>
      <c r="I76" s="4"/>
    </row>
    <row r="77" spans="1:13" ht="25.5" x14ac:dyDescent="0.2">
      <c r="A77" s="22"/>
      <c r="B77" s="266" t="s">
        <v>141</v>
      </c>
      <c r="C77" s="286">
        <v>0.53</v>
      </c>
      <c r="D77" s="269" t="s">
        <v>177</v>
      </c>
      <c r="E77" s="22"/>
      <c r="F77" s="22"/>
      <c r="G77" s="22"/>
      <c r="H77" s="22"/>
      <c r="I77" s="4"/>
    </row>
    <row r="78" spans="1:13" ht="25.5" x14ac:dyDescent="0.2">
      <c r="A78" s="22"/>
      <c r="B78" s="269" t="s">
        <v>178</v>
      </c>
      <c r="C78" s="270">
        <v>0.5</v>
      </c>
      <c r="D78" s="269" t="s">
        <v>181</v>
      </c>
      <c r="E78" s="22"/>
      <c r="F78" s="22"/>
      <c r="G78" s="22"/>
      <c r="H78" s="22"/>
      <c r="I78" s="4"/>
    </row>
    <row r="79" spans="1:13" ht="25.5" x14ac:dyDescent="0.2">
      <c r="A79" s="22"/>
      <c r="B79" s="269" t="s">
        <v>179</v>
      </c>
      <c r="C79" s="270">
        <v>1</v>
      </c>
      <c r="D79" s="269" t="s">
        <v>180</v>
      </c>
      <c r="E79" s="22"/>
      <c r="F79" s="22"/>
      <c r="G79" s="22"/>
      <c r="H79" s="22"/>
      <c r="I79" s="4"/>
    </row>
    <row r="80" spans="1:13" ht="14.25" customHeight="1" x14ac:dyDescent="0.2">
      <c r="A80" s="22"/>
      <c r="B80" s="266" t="s">
        <v>135</v>
      </c>
      <c r="C80" s="268">
        <v>1</v>
      </c>
      <c r="D80" s="263" t="s">
        <v>137</v>
      </c>
      <c r="E80" s="22"/>
      <c r="F80" s="22"/>
      <c r="G80" s="22"/>
      <c r="H80" s="22"/>
      <c r="I80" s="4"/>
    </row>
    <row r="81" spans="1:11" ht="15.75" customHeight="1" x14ac:dyDescent="0.2">
      <c r="A81" s="22"/>
      <c r="B81" s="266" t="s">
        <v>106</v>
      </c>
      <c r="C81" s="268">
        <v>1</v>
      </c>
      <c r="D81" s="265" t="s">
        <v>70</v>
      </c>
      <c r="E81" s="22"/>
      <c r="F81" s="22"/>
      <c r="G81" s="22"/>
      <c r="H81" s="22"/>
      <c r="I81" s="4"/>
    </row>
    <row r="82" spans="1:11" ht="13.5" thickBot="1" x14ac:dyDescent="0.25">
      <c r="A82" s="22"/>
      <c r="B82" s="22"/>
      <c r="C82" s="22"/>
      <c r="D82" s="22"/>
      <c r="E82" s="22"/>
      <c r="F82" s="22"/>
      <c r="G82" s="22"/>
      <c r="H82" s="22"/>
      <c r="I82" s="4"/>
    </row>
    <row r="83" spans="1:11" ht="30" customHeight="1" thickBot="1" x14ac:dyDescent="0.25">
      <c r="A83" s="22"/>
      <c r="B83" s="278" t="s">
        <v>321</v>
      </c>
      <c r="C83" s="279" t="s">
        <v>3</v>
      </c>
      <c r="D83" s="279" t="s">
        <v>4</v>
      </c>
      <c r="E83" s="279" t="s">
        <v>59</v>
      </c>
      <c r="F83" s="279" t="s">
        <v>5</v>
      </c>
      <c r="G83" s="22"/>
      <c r="H83" s="22"/>
      <c r="I83" s="4"/>
    </row>
    <row r="84" spans="1:11" ht="25.5" x14ac:dyDescent="0.2">
      <c r="A84" s="22"/>
      <c r="B84" s="297" t="s">
        <v>249</v>
      </c>
      <c r="C84" s="272">
        <f>(C76*C77*C78*C80*C81)/60</f>
        <v>2.9444444444444444E-3</v>
      </c>
      <c r="D84" s="272">
        <f>(C76*C77*C78*C80*C81)/10</f>
        <v>1.7666666666666667E-2</v>
      </c>
      <c r="E84" s="272">
        <f>(C76*C77*C78*C80*C81)/23.9</f>
        <v>7.3919107391910745E-3</v>
      </c>
      <c r="F84" s="272">
        <f>(C76*C77*C78*C80*C81)/8</f>
        <v>2.2083333333333333E-2</v>
      </c>
      <c r="G84" s="22"/>
      <c r="H84" s="22"/>
      <c r="I84" s="4"/>
    </row>
    <row r="85" spans="1:11" ht="26.25" thickBot="1" x14ac:dyDescent="0.25">
      <c r="A85" s="22"/>
      <c r="B85" s="298" t="s">
        <v>40</v>
      </c>
      <c r="C85" s="299">
        <f>C84/C72*100</f>
        <v>5.8888888888888884</v>
      </c>
      <c r="D85" s="299">
        <f>D84/C72*100</f>
        <v>35.333333333333336</v>
      </c>
      <c r="E85" s="299">
        <f>E84/C72*100</f>
        <v>14.783821478382148</v>
      </c>
      <c r="F85" s="299">
        <f>F84/C72*100</f>
        <v>44.166666666666664</v>
      </c>
      <c r="G85" s="22"/>
      <c r="H85" s="22"/>
      <c r="I85" s="4"/>
    </row>
    <row r="86" spans="1:11" ht="25.5" x14ac:dyDescent="0.2">
      <c r="A86" s="22"/>
      <c r="B86" s="297" t="s">
        <v>250</v>
      </c>
      <c r="C86" s="272">
        <f>(C76*C77*C79*C80*C81)/60</f>
        <v>5.8888888888888888E-3</v>
      </c>
      <c r="D86" s="272">
        <f>(C76*C77*C79*C80*C81)/10</f>
        <v>3.5333333333333335E-2</v>
      </c>
      <c r="E86" s="272">
        <f>(C76*C77*C79*C80*C81)/23.9</f>
        <v>1.4783821478382149E-2</v>
      </c>
      <c r="F86" s="272">
        <f>(C76*C77*C79*C80*C81)/8</f>
        <v>4.4166666666666667E-2</v>
      </c>
      <c r="G86" s="22"/>
      <c r="H86" s="22"/>
      <c r="I86" s="4"/>
    </row>
    <row r="87" spans="1:11" ht="26.25" thickBot="1" x14ac:dyDescent="0.25">
      <c r="A87" s="22"/>
      <c r="B87" s="275" t="s">
        <v>41</v>
      </c>
      <c r="C87" s="276">
        <f>C86/C73*100</f>
        <v>2.9444444444444442</v>
      </c>
      <c r="D87" s="276">
        <f>D86/C73*100</f>
        <v>17.666666666666668</v>
      </c>
      <c r="E87" s="276">
        <f>E86/C73*100</f>
        <v>7.3919107391910739</v>
      </c>
      <c r="F87" s="276">
        <f>F86/C73*100</f>
        <v>22.083333333333332</v>
      </c>
      <c r="G87" s="22"/>
      <c r="H87" s="22"/>
      <c r="I87" s="4"/>
    </row>
    <row r="88" spans="1:11" s="156" customFormat="1" ht="17.25" customHeight="1" x14ac:dyDescent="0.2">
      <c r="A88" s="160"/>
      <c r="B88" s="277" t="s">
        <v>344</v>
      </c>
      <c r="C88" s="300"/>
      <c r="D88" s="300"/>
      <c r="E88" s="300"/>
      <c r="F88" s="300"/>
      <c r="G88" s="160"/>
      <c r="H88" s="160"/>
      <c r="I88" s="158"/>
      <c r="J88" s="159"/>
      <c r="K88" s="159"/>
    </row>
    <row r="89" spans="1:11" x14ac:dyDescent="0.2">
      <c r="A89" s="22"/>
      <c r="B89" s="22"/>
      <c r="C89" s="22"/>
      <c r="D89" s="22"/>
      <c r="E89" s="22"/>
      <c r="F89" s="22"/>
      <c r="G89" s="22"/>
      <c r="H89" s="22"/>
      <c r="I89" s="4"/>
    </row>
    <row r="90" spans="1:11" x14ac:dyDescent="0.2">
      <c r="A90" s="4"/>
      <c r="B90" s="4"/>
      <c r="C90" s="4"/>
      <c r="D90" s="4"/>
      <c r="E90" s="4"/>
      <c r="F90" s="4"/>
      <c r="G90" s="4"/>
      <c r="H90" s="4"/>
      <c r="I90" s="4"/>
    </row>
    <row r="91" spans="1:11" x14ac:dyDescent="0.2">
      <c r="A91" s="8"/>
      <c r="B91" s="8"/>
      <c r="C91" s="8"/>
      <c r="D91" s="8"/>
      <c r="E91" s="8"/>
      <c r="F91" s="8"/>
      <c r="G91" s="8"/>
      <c r="H91" s="8"/>
      <c r="I91" s="4"/>
    </row>
    <row r="92" spans="1:11" ht="15.75" x14ac:dyDescent="0.25">
      <c r="A92" s="10"/>
      <c r="B92" s="11" t="s">
        <v>292</v>
      </c>
      <c r="C92" s="8"/>
      <c r="D92" s="8"/>
      <c r="E92" s="8"/>
      <c r="F92" s="8"/>
      <c r="G92" s="8"/>
      <c r="H92" s="8"/>
      <c r="I92" s="4"/>
    </row>
    <row r="93" spans="1:11" x14ac:dyDescent="0.2">
      <c r="A93" s="8"/>
      <c r="B93" s="8"/>
      <c r="C93" s="8"/>
      <c r="D93" s="8"/>
      <c r="E93" s="12"/>
      <c r="F93" s="8"/>
      <c r="G93" s="8"/>
      <c r="H93" s="8"/>
      <c r="I93" s="4"/>
    </row>
    <row r="94" spans="1:11" ht="80.25" customHeight="1" x14ac:dyDescent="0.2">
      <c r="A94" s="8"/>
      <c r="B94" s="392" t="s">
        <v>287</v>
      </c>
      <c r="C94" s="393"/>
      <c r="D94" s="393"/>
      <c r="E94" s="393"/>
      <c r="F94" s="394"/>
      <c r="G94" s="8"/>
      <c r="H94" s="8"/>
      <c r="I94" s="4"/>
    </row>
    <row r="95" spans="1:11" ht="15.75" x14ac:dyDescent="0.25">
      <c r="A95" s="8"/>
      <c r="B95" s="36"/>
      <c r="C95" s="37"/>
      <c r="D95" s="37"/>
      <c r="E95" s="9"/>
      <c r="F95" s="9"/>
      <c r="G95" s="9"/>
      <c r="H95" s="9"/>
      <c r="I95" s="4"/>
    </row>
    <row r="96" spans="1:11" ht="23.25" customHeight="1" x14ac:dyDescent="0.2">
      <c r="A96" s="8"/>
      <c r="B96" s="395" t="s">
        <v>6</v>
      </c>
      <c r="C96" s="378"/>
      <c r="D96" s="378"/>
      <c r="E96" s="9"/>
      <c r="F96" s="9"/>
      <c r="G96" s="9"/>
      <c r="H96" s="9"/>
      <c r="I96" s="4"/>
    </row>
    <row r="97" spans="1:13" s="156" customFormat="1" ht="25.5" x14ac:dyDescent="0.2">
      <c r="A97" s="8"/>
      <c r="B97" s="263" t="s">
        <v>323</v>
      </c>
      <c r="C97" s="264" t="s">
        <v>337</v>
      </c>
      <c r="D97" s="265" t="s">
        <v>76</v>
      </c>
      <c r="E97" s="9"/>
      <c r="F97" s="9"/>
      <c r="G97" s="9"/>
      <c r="H97" s="9"/>
      <c r="I97" s="158"/>
      <c r="J97" s="159"/>
      <c r="K97" s="159"/>
    </row>
    <row r="98" spans="1:13" s="156" customFormat="1" ht="25.5" x14ac:dyDescent="0.2">
      <c r="A98" s="8"/>
      <c r="B98" s="263" t="s">
        <v>324</v>
      </c>
      <c r="C98" s="264" t="s">
        <v>167</v>
      </c>
      <c r="D98" s="265" t="s">
        <v>76</v>
      </c>
      <c r="E98" s="9"/>
      <c r="F98" s="9"/>
      <c r="G98" s="9"/>
      <c r="H98" s="9"/>
      <c r="I98" s="158"/>
      <c r="J98" s="159"/>
      <c r="K98" s="159"/>
    </row>
    <row r="99" spans="1:13" ht="32.25" customHeight="1" x14ac:dyDescent="0.2">
      <c r="A99" s="8"/>
      <c r="B99" s="266" t="s">
        <v>93</v>
      </c>
      <c r="C99" s="264">
        <v>1000</v>
      </c>
      <c r="D99" s="265" t="s">
        <v>76</v>
      </c>
      <c r="E99" s="15"/>
      <c r="F99" s="9"/>
      <c r="G99" s="8"/>
      <c r="H99" s="8"/>
      <c r="I99" s="4"/>
    </row>
    <row r="100" spans="1:13" ht="77.25" customHeight="1" x14ac:dyDescent="0.2">
      <c r="A100" s="8"/>
      <c r="B100" s="266" t="s">
        <v>72</v>
      </c>
      <c r="C100" s="264">
        <v>15</v>
      </c>
      <c r="D100" s="301" t="s">
        <v>298</v>
      </c>
      <c r="E100" s="8"/>
      <c r="F100" s="8" t="s">
        <v>71</v>
      </c>
      <c r="G100" s="8"/>
      <c r="H100" s="8"/>
      <c r="I100" s="4"/>
    </row>
    <row r="101" spans="1:13" ht="69.75" x14ac:dyDescent="0.2">
      <c r="A101" s="8"/>
      <c r="B101" s="266" t="s">
        <v>89</v>
      </c>
      <c r="C101" s="264">
        <v>15</v>
      </c>
      <c r="D101" s="265" t="s">
        <v>299</v>
      </c>
      <c r="E101" s="9"/>
      <c r="F101" s="9"/>
      <c r="G101" s="8"/>
      <c r="H101" s="8"/>
      <c r="I101" s="4"/>
    </row>
    <row r="102" spans="1:13" x14ac:dyDescent="0.2">
      <c r="A102" s="8"/>
      <c r="B102" s="263" t="s">
        <v>55</v>
      </c>
      <c r="C102" s="264">
        <v>0.08</v>
      </c>
      <c r="D102" s="267" t="s">
        <v>103</v>
      </c>
      <c r="E102" s="8"/>
      <c r="F102" s="9"/>
      <c r="G102" s="8"/>
      <c r="H102" s="8"/>
      <c r="I102" s="4"/>
    </row>
    <row r="103" spans="1:13" x14ac:dyDescent="0.2">
      <c r="A103" s="8"/>
      <c r="B103" s="263" t="s">
        <v>54</v>
      </c>
      <c r="C103" s="288">
        <v>0.2</v>
      </c>
      <c r="D103" s="267" t="s">
        <v>103</v>
      </c>
      <c r="E103" s="8"/>
      <c r="F103" s="12"/>
      <c r="G103" s="8"/>
      <c r="H103" s="8"/>
      <c r="I103" s="4"/>
      <c r="M103" s="6"/>
    </row>
    <row r="104" spans="1:13" ht="31.5" customHeight="1" x14ac:dyDescent="0.2">
      <c r="A104" s="8"/>
      <c r="B104" s="293" t="s">
        <v>144</v>
      </c>
      <c r="C104" s="268">
        <v>2.5</v>
      </c>
      <c r="D104" s="293" t="s">
        <v>75</v>
      </c>
      <c r="E104" s="8"/>
      <c r="F104" s="9"/>
      <c r="G104" s="8"/>
      <c r="H104" s="8"/>
      <c r="I104" s="4"/>
    </row>
    <row r="105" spans="1:13" ht="15.75" x14ac:dyDescent="0.2">
      <c r="A105" s="8"/>
      <c r="B105" s="293" t="s">
        <v>146</v>
      </c>
      <c r="C105" s="294">
        <v>15</v>
      </c>
      <c r="D105" s="293" t="s">
        <v>75</v>
      </c>
      <c r="E105" s="9"/>
      <c r="F105" s="9"/>
      <c r="G105" s="8"/>
      <c r="H105" s="8"/>
      <c r="I105" s="4"/>
    </row>
    <row r="106" spans="1:13" ht="35.25" customHeight="1" x14ac:dyDescent="0.2">
      <c r="A106" s="8"/>
      <c r="B106" s="266" t="s">
        <v>142</v>
      </c>
      <c r="C106" s="295">
        <f>C101*(C104/C105)</f>
        <v>2.5</v>
      </c>
      <c r="D106" s="296" t="s">
        <v>139</v>
      </c>
      <c r="E106" s="14"/>
      <c r="F106" s="9"/>
      <c r="G106" s="8"/>
      <c r="H106" s="8"/>
      <c r="I106" s="4"/>
    </row>
    <row r="107" spans="1:13" ht="25.5" x14ac:dyDescent="0.2">
      <c r="A107" s="8"/>
      <c r="B107" s="266" t="s">
        <v>140</v>
      </c>
      <c r="C107" s="286">
        <v>0.53</v>
      </c>
      <c r="D107" s="269" t="s">
        <v>177</v>
      </c>
      <c r="E107" s="8"/>
      <c r="F107" s="8"/>
      <c r="G107" s="8"/>
      <c r="H107" s="8"/>
      <c r="I107" s="4"/>
    </row>
    <row r="108" spans="1:13" ht="25.5" x14ac:dyDescent="0.2">
      <c r="A108" s="8"/>
      <c r="B108" s="269" t="s">
        <v>178</v>
      </c>
      <c r="C108" s="270">
        <v>0.5</v>
      </c>
      <c r="D108" s="269" t="s">
        <v>181</v>
      </c>
      <c r="E108" s="8"/>
      <c r="F108" s="8"/>
      <c r="G108" s="8"/>
      <c r="H108" s="8"/>
      <c r="I108" s="4"/>
    </row>
    <row r="109" spans="1:13" ht="25.5" x14ac:dyDescent="0.2">
      <c r="A109" s="8"/>
      <c r="B109" s="269" t="s">
        <v>179</v>
      </c>
      <c r="C109" s="270">
        <v>1</v>
      </c>
      <c r="D109" s="269" t="s">
        <v>180</v>
      </c>
      <c r="E109" s="8"/>
      <c r="F109" s="8"/>
      <c r="G109" s="8"/>
      <c r="H109" s="8"/>
      <c r="I109" s="4"/>
    </row>
    <row r="110" spans="1:13" ht="17.25" customHeight="1" x14ac:dyDescent="0.2">
      <c r="A110" s="8"/>
      <c r="B110" s="266" t="s">
        <v>143</v>
      </c>
      <c r="C110" s="268">
        <v>1</v>
      </c>
      <c r="D110" s="263" t="s">
        <v>137</v>
      </c>
      <c r="E110" s="8"/>
      <c r="F110" s="8"/>
      <c r="G110" s="8"/>
      <c r="H110" s="8"/>
      <c r="I110" s="4"/>
    </row>
    <row r="111" spans="1:13" ht="15.75" customHeight="1" x14ac:dyDescent="0.2">
      <c r="A111" s="8"/>
      <c r="B111" s="266" t="s">
        <v>106</v>
      </c>
      <c r="C111" s="268">
        <v>1</v>
      </c>
      <c r="D111" s="265" t="s">
        <v>70</v>
      </c>
      <c r="E111" s="8"/>
      <c r="F111" s="8"/>
      <c r="G111" s="8"/>
      <c r="H111" s="8"/>
      <c r="I111" s="4"/>
    </row>
    <row r="112" spans="1:13" ht="13.5" thickBot="1" x14ac:dyDescent="0.25">
      <c r="A112" s="8"/>
      <c r="B112" s="9"/>
      <c r="C112" s="9"/>
      <c r="D112" s="9"/>
      <c r="E112" s="9"/>
      <c r="F112" s="9"/>
      <c r="G112" s="8"/>
      <c r="H112" s="8"/>
      <c r="I112" s="4"/>
    </row>
    <row r="113" spans="1:11" ht="26.25" thickBot="1" x14ac:dyDescent="0.25">
      <c r="A113" s="8"/>
      <c r="B113" s="278" t="s">
        <v>321</v>
      </c>
      <c r="C113" s="279" t="s">
        <v>3</v>
      </c>
      <c r="D113" s="279" t="s">
        <v>4</v>
      </c>
      <c r="E113" s="279" t="s">
        <v>59</v>
      </c>
      <c r="F113" s="279" t="s">
        <v>5</v>
      </c>
      <c r="G113" s="8"/>
      <c r="H113" s="8"/>
      <c r="I113" s="4"/>
    </row>
    <row r="114" spans="1:11" ht="25.5" x14ac:dyDescent="0.2">
      <c r="A114" s="8"/>
      <c r="B114" s="297" t="s">
        <v>249</v>
      </c>
      <c r="C114" s="272">
        <f>(C106*C107*C108*C110*C111)/60</f>
        <v>1.1041666666666668E-2</v>
      </c>
      <c r="D114" s="272">
        <f>(C106*C107*C108*C110*C111)/10</f>
        <v>6.6250000000000003E-2</v>
      </c>
      <c r="E114" s="272">
        <f>(C106*C107*C108*C110*C111)/23.9</f>
        <v>2.7719665271966534E-2</v>
      </c>
      <c r="F114" s="272">
        <f>(C106*C107*C108*C110*C111)/8</f>
        <v>8.2812500000000011E-2</v>
      </c>
      <c r="G114" s="8"/>
      <c r="H114" s="8"/>
      <c r="I114" s="4"/>
    </row>
    <row r="115" spans="1:11" ht="26.25" thickBot="1" x14ac:dyDescent="0.25">
      <c r="A115" s="8"/>
      <c r="B115" s="298" t="s">
        <v>40</v>
      </c>
      <c r="C115" s="299">
        <f>C114/C102*100</f>
        <v>13.802083333333334</v>
      </c>
      <c r="D115" s="299">
        <f>D114/C102*100</f>
        <v>82.8125</v>
      </c>
      <c r="E115" s="299">
        <f>E114/C102*100</f>
        <v>34.649581589958167</v>
      </c>
      <c r="F115" s="299">
        <f>F114/C102*100</f>
        <v>103.51562500000003</v>
      </c>
      <c r="G115" s="8"/>
      <c r="H115" s="8"/>
      <c r="I115" s="4"/>
    </row>
    <row r="116" spans="1:11" ht="25.5" x14ac:dyDescent="0.2">
      <c r="A116" s="8"/>
      <c r="B116" s="297" t="s">
        <v>250</v>
      </c>
      <c r="C116" s="272">
        <f>(C106*C107*C109*C110*C111)/60</f>
        <v>2.2083333333333337E-2</v>
      </c>
      <c r="D116" s="272">
        <f>(C106*C107*C109*C110*C111)/10</f>
        <v>0.13250000000000001</v>
      </c>
      <c r="E116" s="272">
        <f>(C106*C107*C109*C110*C111)/23.9</f>
        <v>5.5439330543933067E-2</v>
      </c>
      <c r="F116" s="272">
        <f>(C106*C107*C109*C110*C111)/8</f>
        <v>0.16562500000000002</v>
      </c>
      <c r="G116" s="8"/>
      <c r="H116" s="8"/>
      <c r="I116" s="4"/>
    </row>
    <row r="117" spans="1:11" ht="26.25" thickBot="1" x14ac:dyDescent="0.25">
      <c r="A117" s="8"/>
      <c r="B117" s="275" t="s">
        <v>41</v>
      </c>
      <c r="C117" s="276">
        <f>C116/C103*100</f>
        <v>11.041666666666668</v>
      </c>
      <c r="D117" s="276">
        <f>D116/C103*100</f>
        <v>66.25</v>
      </c>
      <c r="E117" s="276">
        <f>E116/C103*100</f>
        <v>27.71966527196653</v>
      </c>
      <c r="F117" s="276">
        <f>F116/C103*100</f>
        <v>82.812500000000014</v>
      </c>
      <c r="G117" s="8"/>
      <c r="H117" s="8"/>
      <c r="I117" s="4"/>
    </row>
    <row r="118" spans="1:11" s="156" customFormat="1" ht="21" customHeight="1" x14ac:dyDescent="0.2">
      <c r="A118" s="8"/>
      <c r="B118" s="277" t="s">
        <v>344</v>
      </c>
      <c r="C118" s="300"/>
      <c r="D118" s="300"/>
      <c r="E118" s="300"/>
      <c r="F118" s="300"/>
      <c r="G118" s="8"/>
      <c r="H118" s="8"/>
      <c r="I118" s="158"/>
      <c r="J118" s="159"/>
      <c r="K118" s="159"/>
    </row>
    <row r="119" spans="1:11" x14ac:dyDescent="0.2">
      <c r="A119" s="8"/>
      <c r="B119" s="16"/>
      <c r="C119" s="17"/>
      <c r="D119" s="17"/>
      <c r="E119" s="17"/>
      <c r="F119" s="17"/>
      <c r="G119" s="8"/>
      <c r="H119" s="8"/>
      <c r="I119" s="4"/>
    </row>
    <row r="120" spans="1:11" x14ac:dyDescent="0.2">
      <c r="A120" s="4"/>
      <c r="B120" s="4"/>
      <c r="C120" s="4"/>
      <c r="D120" s="4"/>
      <c r="E120" s="4"/>
      <c r="F120" s="4"/>
      <c r="G120" s="4"/>
      <c r="H120" s="4"/>
      <c r="I120" s="4"/>
    </row>
    <row r="121" spans="1:11" x14ac:dyDescent="0.2">
      <c r="A121" s="22"/>
      <c r="B121" s="24"/>
      <c r="C121" s="25"/>
      <c r="D121" s="25"/>
      <c r="E121" s="25"/>
      <c r="F121" s="25"/>
      <c r="G121" s="22"/>
      <c r="H121" s="22"/>
      <c r="I121" s="4"/>
    </row>
    <row r="122" spans="1:11" ht="15.75" x14ac:dyDescent="0.25">
      <c r="A122" s="26"/>
      <c r="B122" s="23" t="s">
        <v>293</v>
      </c>
      <c r="C122" s="22"/>
      <c r="D122" s="22"/>
      <c r="E122" s="22"/>
      <c r="F122" s="22"/>
      <c r="G122" s="22"/>
      <c r="H122" s="22"/>
      <c r="I122" s="4"/>
    </row>
    <row r="123" spans="1:11" x14ac:dyDescent="0.2">
      <c r="A123" s="22"/>
      <c r="B123" s="22"/>
      <c r="C123" s="22"/>
      <c r="D123" s="22"/>
      <c r="E123" s="22"/>
      <c r="F123" s="22"/>
      <c r="G123" s="22"/>
      <c r="H123" s="22"/>
      <c r="I123" s="4"/>
    </row>
    <row r="124" spans="1:11" ht="48.75" customHeight="1" x14ac:dyDescent="0.25">
      <c r="A124" s="26"/>
      <c r="B124" s="392" t="s">
        <v>80</v>
      </c>
      <c r="C124" s="393"/>
      <c r="D124" s="393"/>
      <c r="E124" s="393"/>
      <c r="F124" s="394"/>
      <c r="G124" s="22"/>
      <c r="H124" s="22"/>
      <c r="I124" s="4"/>
    </row>
    <row r="125" spans="1:11" ht="15" customHeight="1" x14ac:dyDescent="0.25">
      <c r="A125" s="26"/>
      <c r="B125" s="38"/>
      <c r="C125" s="38"/>
      <c r="D125" s="38"/>
      <c r="E125" s="27"/>
      <c r="F125" s="27"/>
      <c r="G125" s="22"/>
      <c r="H125" s="22"/>
      <c r="I125" s="4"/>
    </row>
    <row r="126" spans="1:11" ht="19.5" customHeight="1" x14ac:dyDescent="0.25">
      <c r="A126" s="26"/>
      <c r="B126" s="395" t="s">
        <v>79</v>
      </c>
      <c r="C126" s="378"/>
      <c r="D126" s="378"/>
      <c r="E126" s="27"/>
      <c r="F126" s="27"/>
      <c r="G126" s="22"/>
      <c r="H126" s="22"/>
      <c r="I126" s="4"/>
    </row>
    <row r="127" spans="1:11" s="156" customFormat="1" ht="22.5" customHeight="1" x14ac:dyDescent="0.25">
      <c r="A127" s="162"/>
      <c r="B127" s="263" t="s">
        <v>323</v>
      </c>
      <c r="C127" s="264" t="s">
        <v>339</v>
      </c>
      <c r="D127" s="265" t="s">
        <v>76</v>
      </c>
      <c r="E127" s="27"/>
      <c r="F127" s="27"/>
      <c r="G127" s="160"/>
      <c r="H127" s="160"/>
      <c r="I127" s="158"/>
      <c r="J127" s="159"/>
      <c r="K127" s="159"/>
    </row>
    <row r="128" spans="1:11" s="156" customFormat="1" ht="24" customHeight="1" x14ac:dyDescent="0.25">
      <c r="A128" s="162"/>
      <c r="B128" s="263" t="s">
        <v>324</v>
      </c>
      <c r="C128" s="264" t="s">
        <v>338</v>
      </c>
      <c r="D128" s="265" t="s">
        <v>76</v>
      </c>
      <c r="E128" s="27"/>
      <c r="F128" s="27"/>
      <c r="G128" s="160"/>
      <c r="H128" s="160"/>
      <c r="I128" s="158"/>
      <c r="J128" s="159"/>
      <c r="K128" s="159"/>
    </row>
    <row r="129" spans="1:11" ht="31.5" customHeight="1" x14ac:dyDescent="0.2">
      <c r="A129" s="22"/>
      <c r="B129" s="280" t="s">
        <v>93</v>
      </c>
      <c r="C129" s="304">
        <v>140000</v>
      </c>
      <c r="D129" s="282" t="s">
        <v>76</v>
      </c>
      <c r="E129" s="28"/>
      <c r="F129" s="22"/>
      <c r="G129" s="22"/>
      <c r="H129" s="22"/>
      <c r="I129" s="4"/>
    </row>
    <row r="130" spans="1:11" ht="28.5" x14ac:dyDescent="0.2">
      <c r="A130" s="22"/>
      <c r="B130" s="280" t="s">
        <v>114</v>
      </c>
      <c r="C130" s="305" t="s">
        <v>39</v>
      </c>
      <c r="D130" s="265" t="s">
        <v>105</v>
      </c>
      <c r="E130" s="22"/>
      <c r="F130" s="29"/>
      <c r="G130" s="22"/>
      <c r="H130" s="22"/>
      <c r="I130" s="4"/>
    </row>
    <row r="131" spans="1:11" ht="38.25" x14ac:dyDescent="0.2">
      <c r="A131" s="22"/>
      <c r="B131" s="306" t="s">
        <v>115</v>
      </c>
      <c r="C131" s="281">
        <v>0.5</v>
      </c>
      <c r="D131" s="265" t="s">
        <v>73</v>
      </c>
      <c r="E131" s="22"/>
      <c r="F131" s="29"/>
      <c r="G131" s="22"/>
      <c r="H131" s="22"/>
      <c r="I131" s="4"/>
    </row>
    <row r="132" spans="1:11" ht="15" customHeight="1" x14ac:dyDescent="0.2">
      <c r="A132" s="22"/>
      <c r="B132" s="263" t="s">
        <v>55</v>
      </c>
      <c r="C132" s="288">
        <v>0.5</v>
      </c>
      <c r="D132" s="267" t="s">
        <v>102</v>
      </c>
      <c r="E132" s="22"/>
      <c r="F132" s="22"/>
      <c r="G132" s="22"/>
      <c r="H132" s="22"/>
      <c r="I132" s="4"/>
    </row>
    <row r="133" spans="1:11" ht="14.25" customHeight="1" x14ac:dyDescent="0.2">
      <c r="A133" s="22"/>
      <c r="B133" s="263" t="s">
        <v>54</v>
      </c>
      <c r="C133" s="288">
        <v>0.7</v>
      </c>
      <c r="D133" s="267" t="s">
        <v>102</v>
      </c>
      <c r="E133" s="22"/>
      <c r="F133" s="22"/>
      <c r="G133" s="22"/>
      <c r="H133" s="22"/>
      <c r="I133" s="4"/>
    </row>
    <row r="134" spans="1:11" ht="17.25" customHeight="1" x14ac:dyDescent="0.2">
      <c r="A134" s="22"/>
      <c r="B134" s="307" t="s">
        <v>14</v>
      </c>
      <c r="C134" s="268" t="s">
        <v>8</v>
      </c>
      <c r="D134" s="263"/>
      <c r="E134" s="22"/>
      <c r="F134" s="22"/>
      <c r="G134" s="22"/>
      <c r="H134" s="22"/>
      <c r="I134" s="4"/>
    </row>
    <row r="135" spans="1:11" ht="14.25" customHeight="1" x14ac:dyDescent="0.2">
      <c r="A135" s="22"/>
      <c r="B135" s="266" t="s">
        <v>106</v>
      </c>
      <c r="C135" s="268">
        <v>1</v>
      </c>
      <c r="D135" s="265" t="s">
        <v>69</v>
      </c>
      <c r="E135" s="22"/>
      <c r="F135" s="22"/>
      <c r="G135" s="22"/>
      <c r="H135" s="22"/>
      <c r="I135" s="4"/>
    </row>
    <row r="136" spans="1:11" ht="13.5" thickBot="1" x14ac:dyDescent="0.25">
      <c r="A136" s="22"/>
      <c r="B136" s="22"/>
      <c r="C136" s="30"/>
      <c r="D136" s="22"/>
      <c r="E136" s="22"/>
      <c r="F136" s="22"/>
      <c r="G136" s="22"/>
      <c r="H136" s="22"/>
      <c r="I136" s="4"/>
    </row>
    <row r="137" spans="1:11" ht="21" customHeight="1" thickBot="1" x14ac:dyDescent="0.25">
      <c r="A137" s="22"/>
      <c r="B137" s="278" t="s">
        <v>321</v>
      </c>
      <c r="C137" s="279" t="s">
        <v>61</v>
      </c>
      <c r="D137" s="279" t="s">
        <v>62</v>
      </c>
      <c r="E137" s="279" t="s">
        <v>63</v>
      </c>
      <c r="F137" s="279" t="s">
        <v>64</v>
      </c>
      <c r="G137" s="22"/>
      <c r="H137" s="22"/>
      <c r="I137" s="4"/>
    </row>
    <row r="138" spans="1:11" ht="38.25" x14ac:dyDescent="0.2">
      <c r="A138" s="22"/>
      <c r="B138" s="302" t="s">
        <v>67</v>
      </c>
      <c r="C138" s="303">
        <v>0.33</v>
      </c>
      <c r="D138" s="303">
        <v>0.1</v>
      </c>
      <c r="E138" s="303" t="s">
        <v>66</v>
      </c>
      <c r="F138" s="303">
        <v>0.15</v>
      </c>
      <c r="G138" s="22"/>
      <c r="H138" s="22"/>
      <c r="I138" s="4"/>
    </row>
    <row r="139" spans="1:11" ht="25.5" x14ac:dyDescent="0.2">
      <c r="A139" s="22"/>
      <c r="B139" s="273" t="s">
        <v>316</v>
      </c>
      <c r="C139" s="290">
        <f>C131*C138*C135</f>
        <v>0.16500000000000001</v>
      </c>
      <c r="D139" s="290">
        <f>C131*D138*C135</f>
        <v>0.05</v>
      </c>
      <c r="E139" s="290" t="s">
        <v>39</v>
      </c>
      <c r="F139" s="290">
        <f>C131*F138*C135</f>
        <v>7.4999999999999997E-2</v>
      </c>
      <c r="G139" s="22"/>
      <c r="H139" s="22"/>
      <c r="I139" s="4"/>
    </row>
    <row r="140" spans="1:11" ht="25.5" x14ac:dyDescent="0.2">
      <c r="A140" s="22"/>
      <c r="B140" s="289" t="s">
        <v>317</v>
      </c>
      <c r="C140" s="300">
        <f>C139/C132*100</f>
        <v>33</v>
      </c>
      <c r="D140" s="300">
        <f>D139/C132*100</f>
        <v>10</v>
      </c>
      <c r="E140" s="300" t="s">
        <v>39</v>
      </c>
      <c r="F140" s="300">
        <f>F139/C132*100</f>
        <v>15</v>
      </c>
      <c r="G140" s="22"/>
      <c r="H140" s="22"/>
      <c r="I140" s="4"/>
    </row>
    <row r="141" spans="1:11" ht="26.25" thickBot="1" x14ac:dyDescent="0.25">
      <c r="A141" s="22"/>
      <c r="B141" s="275" t="s">
        <v>318</v>
      </c>
      <c r="C141" s="274">
        <f>C139/C133*100</f>
        <v>23.571428571428573</v>
      </c>
      <c r="D141" s="274">
        <f>D139/C133*100</f>
        <v>7.1428571428571441</v>
      </c>
      <c r="E141" s="274" t="s">
        <v>39</v>
      </c>
      <c r="F141" s="274">
        <f>F139/C133*100</f>
        <v>10.714285714285715</v>
      </c>
      <c r="G141" s="22"/>
      <c r="H141" s="22"/>
      <c r="I141" s="4"/>
    </row>
    <row r="142" spans="1:11" s="156" customFormat="1" ht="18.75" customHeight="1" x14ac:dyDescent="0.2">
      <c r="A142" s="160"/>
      <c r="B142" s="277" t="s">
        <v>345</v>
      </c>
      <c r="C142" s="300"/>
      <c r="D142" s="300"/>
      <c r="E142" s="300"/>
      <c r="F142" s="300"/>
      <c r="G142" s="160"/>
      <c r="H142" s="160"/>
      <c r="I142" s="158"/>
      <c r="J142" s="159"/>
      <c r="K142" s="159"/>
    </row>
    <row r="143" spans="1:11" x14ac:dyDescent="0.2">
      <c r="A143" s="22"/>
      <c r="B143" s="31"/>
      <c r="C143" s="32"/>
      <c r="D143" s="32"/>
      <c r="E143" s="32"/>
      <c r="F143" s="32"/>
      <c r="G143" s="22"/>
      <c r="H143" s="22"/>
      <c r="I143" s="4"/>
    </row>
    <row r="144" spans="1:11" x14ac:dyDescent="0.2">
      <c r="A144" s="1"/>
      <c r="B144" s="2"/>
      <c r="C144" s="3"/>
      <c r="D144" s="3"/>
      <c r="E144" s="3"/>
      <c r="F144" s="3"/>
      <c r="G144" s="3"/>
      <c r="H144" s="4"/>
      <c r="I144" s="4"/>
    </row>
    <row r="145" spans="1:11" x14ac:dyDescent="0.2">
      <c r="A145" s="8"/>
      <c r="B145" s="8"/>
      <c r="C145" s="8"/>
      <c r="D145" s="8"/>
      <c r="E145" s="8"/>
      <c r="F145" s="8"/>
      <c r="G145" s="8"/>
      <c r="H145" s="8"/>
      <c r="I145" s="4"/>
    </row>
    <row r="146" spans="1:11" ht="15.75" x14ac:dyDescent="0.25">
      <c r="A146" s="10"/>
      <c r="B146" s="11" t="s">
        <v>294</v>
      </c>
      <c r="C146" s="8"/>
      <c r="D146" s="8"/>
      <c r="E146" s="8"/>
      <c r="F146" s="8"/>
      <c r="G146" s="8"/>
      <c r="H146" s="8"/>
      <c r="I146" s="4"/>
    </row>
    <row r="147" spans="1:11" ht="15" customHeight="1" x14ac:dyDescent="0.2">
      <c r="A147" s="8"/>
      <c r="B147" s="8"/>
      <c r="C147" s="8"/>
      <c r="D147" s="8"/>
      <c r="E147" s="8"/>
      <c r="F147" s="8"/>
      <c r="G147" s="8"/>
      <c r="H147" s="8"/>
      <c r="I147" s="4"/>
    </row>
    <row r="148" spans="1:11" ht="89.25" customHeight="1" x14ac:dyDescent="0.2">
      <c r="A148" s="8"/>
      <c r="B148" s="392" t="s">
        <v>211</v>
      </c>
      <c r="C148" s="393"/>
      <c r="D148" s="393"/>
      <c r="E148" s="393"/>
      <c r="F148" s="394"/>
      <c r="G148" s="8"/>
      <c r="H148" s="8"/>
      <c r="I148" s="4"/>
    </row>
    <row r="149" spans="1:11" ht="15.75" x14ac:dyDescent="0.25">
      <c r="A149" s="10"/>
      <c r="B149" s="39"/>
      <c r="C149" s="40"/>
      <c r="D149" s="40"/>
      <c r="E149" s="12"/>
      <c r="F149" s="12"/>
      <c r="G149" s="8"/>
      <c r="H149" s="8"/>
      <c r="I149" s="4"/>
    </row>
    <row r="150" spans="1:11" ht="21.75" customHeight="1" x14ac:dyDescent="0.25">
      <c r="A150" s="10"/>
      <c r="B150" s="395" t="s">
        <v>9</v>
      </c>
      <c r="C150" s="378"/>
      <c r="D150" s="378"/>
      <c r="E150" s="12"/>
      <c r="F150" s="12"/>
      <c r="G150" s="8"/>
      <c r="H150" s="8"/>
      <c r="I150" s="4"/>
    </row>
    <row r="151" spans="1:11" s="156" customFormat="1" ht="25.5" x14ac:dyDescent="0.25">
      <c r="A151" s="10"/>
      <c r="B151" s="263" t="s">
        <v>323</v>
      </c>
      <c r="C151" s="264" t="s">
        <v>341</v>
      </c>
      <c r="D151" s="265" t="s">
        <v>76</v>
      </c>
      <c r="E151" s="12"/>
      <c r="F151" s="12"/>
      <c r="G151" s="8"/>
      <c r="H151" s="8"/>
      <c r="I151" s="158"/>
      <c r="J151" s="159"/>
      <c r="K151" s="159"/>
    </row>
    <row r="152" spans="1:11" s="156" customFormat="1" ht="25.5" x14ac:dyDescent="0.25">
      <c r="A152" s="10"/>
      <c r="B152" s="263" t="s">
        <v>324</v>
      </c>
      <c r="C152" s="264" t="s">
        <v>340</v>
      </c>
      <c r="D152" s="265" t="s">
        <v>76</v>
      </c>
      <c r="E152" s="12"/>
      <c r="F152" s="12"/>
      <c r="G152" s="8"/>
      <c r="H152" s="8"/>
      <c r="I152" s="158"/>
      <c r="J152" s="159"/>
      <c r="K152" s="159"/>
    </row>
    <row r="153" spans="1:11" ht="30" customHeight="1" x14ac:dyDescent="0.2">
      <c r="A153" s="8"/>
      <c r="B153" s="280" t="s">
        <v>93</v>
      </c>
      <c r="C153" s="308">
        <v>70000</v>
      </c>
      <c r="D153" s="282" t="s">
        <v>76</v>
      </c>
      <c r="E153" s="12"/>
      <c r="F153" s="12"/>
      <c r="G153" s="8"/>
      <c r="H153" s="8"/>
      <c r="I153" s="4"/>
    </row>
    <row r="154" spans="1:11" ht="28.5" x14ac:dyDescent="0.2">
      <c r="A154" s="8"/>
      <c r="B154" s="280" t="s">
        <v>109</v>
      </c>
      <c r="C154" s="281">
        <v>0.1</v>
      </c>
      <c r="D154" s="265" t="s">
        <v>76</v>
      </c>
      <c r="E154" s="12"/>
      <c r="F154" s="12"/>
      <c r="G154" s="12"/>
      <c r="H154" s="8"/>
      <c r="I154" s="4"/>
    </row>
    <row r="155" spans="1:11" ht="60" x14ac:dyDescent="0.2">
      <c r="A155" s="8"/>
      <c r="B155" s="280" t="s">
        <v>99</v>
      </c>
      <c r="C155" s="281">
        <v>7</v>
      </c>
      <c r="D155" s="265" t="s">
        <v>300</v>
      </c>
      <c r="E155" s="12"/>
      <c r="F155" s="12"/>
      <c r="G155" s="12"/>
      <c r="H155" s="8"/>
      <c r="I155" s="4"/>
    </row>
    <row r="156" spans="1:11" x14ac:dyDescent="0.2">
      <c r="A156" s="8"/>
      <c r="B156" s="263" t="s">
        <v>55</v>
      </c>
      <c r="C156" s="283">
        <v>0.5</v>
      </c>
      <c r="D156" s="267" t="s">
        <v>102</v>
      </c>
      <c r="E156" s="12"/>
      <c r="F156" s="12"/>
      <c r="G156" s="8"/>
      <c r="H156" s="8"/>
      <c r="I156" s="4"/>
    </row>
    <row r="157" spans="1:11" x14ac:dyDescent="0.2">
      <c r="A157" s="8"/>
      <c r="B157" s="263" t="s">
        <v>54</v>
      </c>
      <c r="C157" s="283">
        <v>0.7</v>
      </c>
      <c r="D157" s="267" t="s">
        <v>102</v>
      </c>
      <c r="E157" s="12"/>
      <c r="F157" s="12"/>
      <c r="G157" s="8"/>
      <c r="H157" s="8"/>
      <c r="I157" s="4"/>
    </row>
    <row r="158" spans="1:11" ht="15.75" x14ac:dyDescent="0.2">
      <c r="A158" s="8"/>
      <c r="B158" s="266" t="s">
        <v>147</v>
      </c>
      <c r="C158" s="309">
        <v>5</v>
      </c>
      <c r="D158" s="285" t="s">
        <v>75</v>
      </c>
      <c r="E158" s="12"/>
      <c r="F158" s="12"/>
      <c r="G158" s="8"/>
      <c r="H158" s="8"/>
      <c r="I158" s="4"/>
    </row>
    <row r="159" spans="1:11" ht="28.5" x14ac:dyDescent="0.2">
      <c r="A159" s="8"/>
      <c r="B159" s="266" t="s">
        <v>149</v>
      </c>
      <c r="C159" s="309">
        <v>0.18</v>
      </c>
      <c r="D159" s="285" t="s">
        <v>75</v>
      </c>
      <c r="E159" s="12"/>
      <c r="F159" s="12"/>
      <c r="G159" s="8"/>
      <c r="H159" s="8"/>
      <c r="I159" s="4"/>
    </row>
    <row r="160" spans="1:11" ht="28.5" x14ac:dyDescent="0.2">
      <c r="A160" s="8"/>
      <c r="B160" s="310" t="s">
        <v>43</v>
      </c>
      <c r="C160" s="268" t="s">
        <v>8</v>
      </c>
      <c r="D160" s="263"/>
      <c r="E160" s="12"/>
      <c r="F160" s="12"/>
      <c r="G160" s="8"/>
      <c r="H160" s="8"/>
      <c r="I160" s="4"/>
    </row>
    <row r="161" spans="1:11" x14ac:dyDescent="0.2">
      <c r="A161" s="8"/>
      <c r="B161" s="266" t="s">
        <v>143</v>
      </c>
      <c r="C161" s="268">
        <v>1</v>
      </c>
      <c r="D161" s="263" t="s">
        <v>137</v>
      </c>
      <c r="E161" s="12"/>
      <c r="F161" s="12"/>
      <c r="G161" s="8"/>
      <c r="H161" s="8"/>
      <c r="I161" s="4"/>
    </row>
    <row r="162" spans="1:11" x14ac:dyDescent="0.2">
      <c r="A162" s="8"/>
      <c r="B162" s="266" t="s">
        <v>106</v>
      </c>
      <c r="C162" s="268">
        <v>1</v>
      </c>
      <c r="D162" s="265" t="s">
        <v>69</v>
      </c>
      <c r="E162" s="12"/>
      <c r="F162" s="12"/>
      <c r="G162" s="8"/>
      <c r="H162" s="8"/>
      <c r="I162" s="4"/>
    </row>
    <row r="163" spans="1:11" ht="13.5" thickBot="1" x14ac:dyDescent="0.25">
      <c r="A163" s="8"/>
      <c r="B163" s="12"/>
      <c r="C163" s="12"/>
      <c r="D163" s="8"/>
      <c r="E163" s="12"/>
      <c r="F163" s="12"/>
      <c r="G163" s="8"/>
      <c r="H163" s="8"/>
      <c r="I163" s="4"/>
    </row>
    <row r="164" spans="1:11" ht="23.25" customHeight="1" thickBot="1" x14ac:dyDescent="0.25">
      <c r="A164" s="8"/>
      <c r="B164" s="278" t="s">
        <v>321</v>
      </c>
      <c r="C164" s="279" t="s">
        <v>61</v>
      </c>
      <c r="D164" s="279" t="s">
        <v>62</v>
      </c>
      <c r="E164" s="279" t="s">
        <v>63</v>
      </c>
      <c r="F164" s="279" t="s">
        <v>64</v>
      </c>
      <c r="G164" s="8"/>
      <c r="H164" s="8"/>
      <c r="I164" s="4"/>
    </row>
    <row r="165" spans="1:11" ht="38.25" x14ac:dyDescent="0.2">
      <c r="A165" s="8"/>
      <c r="B165" s="302" t="s">
        <v>68</v>
      </c>
      <c r="C165" s="303">
        <v>3.3000000000000002E-2</v>
      </c>
      <c r="D165" s="303">
        <v>0.1</v>
      </c>
      <c r="E165" s="303" t="s">
        <v>66</v>
      </c>
      <c r="F165" s="303">
        <v>0.15</v>
      </c>
      <c r="G165" s="8"/>
      <c r="H165" s="8"/>
      <c r="I165" s="4"/>
    </row>
    <row r="166" spans="1:11" ht="25.5" x14ac:dyDescent="0.2">
      <c r="A166" s="8"/>
      <c r="B166" s="273" t="s">
        <v>316</v>
      </c>
      <c r="C166" s="290">
        <f>C155*C159/C158*C165*C161*C162</f>
        <v>8.3160000000000005E-3</v>
      </c>
      <c r="D166" s="290">
        <f>C155*C159/C158*D165*C161*C162</f>
        <v>2.52E-2</v>
      </c>
      <c r="E166" s="290" t="s">
        <v>39</v>
      </c>
      <c r="F166" s="290">
        <f>C155*C159/C158*F165*C161*C162</f>
        <v>3.78E-2</v>
      </c>
      <c r="G166" s="8"/>
      <c r="H166" s="8"/>
      <c r="I166" s="4"/>
    </row>
    <row r="167" spans="1:11" ht="25.5" x14ac:dyDescent="0.2">
      <c r="A167" s="8"/>
      <c r="B167" s="289" t="s">
        <v>317</v>
      </c>
      <c r="C167" s="300">
        <f>C166/C156*100</f>
        <v>1.6632</v>
      </c>
      <c r="D167" s="300">
        <f>D166/C156*100</f>
        <v>5.04</v>
      </c>
      <c r="E167" s="290" t="s">
        <v>39</v>
      </c>
      <c r="F167" s="300">
        <f>F166/C156*100</f>
        <v>7.5600000000000005</v>
      </c>
      <c r="G167" s="8"/>
      <c r="H167" s="8"/>
      <c r="I167" s="4"/>
    </row>
    <row r="168" spans="1:11" ht="26.25" thickBot="1" x14ac:dyDescent="0.25">
      <c r="A168" s="8"/>
      <c r="B168" s="275" t="s">
        <v>318</v>
      </c>
      <c r="C168" s="274">
        <f>C166/C157*100</f>
        <v>1.1880000000000002</v>
      </c>
      <c r="D168" s="274">
        <f>D166/C157*100</f>
        <v>3.6000000000000005</v>
      </c>
      <c r="E168" s="311" t="s">
        <v>39</v>
      </c>
      <c r="F168" s="274">
        <f>F166/C157*100</f>
        <v>5.4</v>
      </c>
      <c r="G168" s="8"/>
      <c r="H168" s="8"/>
      <c r="I168" s="4"/>
    </row>
    <row r="169" spans="1:11" s="156" customFormat="1" ht="20.25" customHeight="1" x14ac:dyDescent="0.2">
      <c r="A169" s="8"/>
      <c r="B169" s="277" t="s">
        <v>346</v>
      </c>
      <c r="C169" s="300"/>
      <c r="D169" s="300"/>
      <c r="E169" s="292"/>
      <c r="F169" s="300"/>
      <c r="G169" s="8"/>
      <c r="H169" s="8"/>
      <c r="I169" s="158"/>
      <c r="J169" s="159"/>
      <c r="K169" s="159"/>
    </row>
    <row r="170" spans="1:11" x14ac:dyDescent="0.2">
      <c r="A170" s="8"/>
      <c r="B170" s="312"/>
      <c r="C170" s="313"/>
      <c r="D170" s="313"/>
      <c r="E170" s="312"/>
      <c r="F170" s="312"/>
      <c r="G170" s="8"/>
      <c r="H170" s="8"/>
      <c r="I170" s="4"/>
    </row>
    <row r="171" spans="1:11" x14ac:dyDescent="0.2">
      <c r="A171" s="3"/>
      <c r="B171" s="3"/>
      <c r="C171" s="3"/>
      <c r="D171" s="3"/>
      <c r="E171" s="3"/>
      <c r="F171" s="3"/>
      <c r="G171" s="3"/>
      <c r="H171" s="4"/>
      <c r="I171" s="4"/>
    </row>
    <row r="172" spans="1:11" x14ac:dyDescent="0.2">
      <c r="A172" s="22"/>
      <c r="B172" s="22"/>
      <c r="C172" s="22"/>
      <c r="D172" s="22"/>
      <c r="E172" s="22"/>
      <c r="F172" s="22"/>
      <c r="G172" s="22"/>
      <c r="H172" s="22"/>
      <c r="I172" s="4"/>
    </row>
    <row r="173" spans="1:11" ht="15.75" x14ac:dyDescent="0.25">
      <c r="A173" s="22"/>
      <c r="B173" s="23" t="s">
        <v>295</v>
      </c>
      <c r="C173" s="22"/>
      <c r="D173" s="22"/>
      <c r="E173" s="22"/>
      <c r="F173" s="22"/>
      <c r="G173" s="22"/>
      <c r="H173" s="22"/>
      <c r="I173" s="4"/>
    </row>
    <row r="174" spans="1:11" x14ac:dyDescent="0.2">
      <c r="A174" s="22"/>
      <c r="B174" s="22"/>
      <c r="C174" s="22"/>
      <c r="D174" s="22"/>
      <c r="E174" s="22"/>
      <c r="F174" s="22"/>
      <c r="G174" s="22"/>
      <c r="H174" s="22"/>
      <c r="I174" s="4"/>
    </row>
    <row r="175" spans="1:11" ht="54.75" customHeight="1" x14ac:dyDescent="0.2">
      <c r="A175" s="22"/>
      <c r="B175" s="389" t="s">
        <v>212</v>
      </c>
      <c r="C175" s="390"/>
      <c r="D175" s="390"/>
      <c r="E175" s="390"/>
      <c r="F175" s="391"/>
      <c r="G175" s="22"/>
      <c r="H175" s="22"/>
      <c r="I175" s="4"/>
    </row>
    <row r="176" spans="1:11" x14ac:dyDescent="0.2">
      <c r="A176" s="22"/>
      <c r="B176" s="22"/>
      <c r="C176" s="22"/>
      <c r="D176" s="22"/>
      <c r="E176" s="22"/>
      <c r="F176" s="22"/>
      <c r="G176" s="22"/>
      <c r="H176" s="22"/>
      <c r="I176" s="4"/>
    </row>
    <row r="177" spans="1:11" ht="21" customHeight="1" x14ac:dyDescent="0.2">
      <c r="A177" s="22"/>
      <c r="B177" s="395" t="s">
        <v>9</v>
      </c>
      <c r="C177" s="378"/>
      <c r="D177" s="378"/>
      <c r="E177" s="22"/>
      <c r="F177" s="22"/>
      <c r="G177" s="22"/>
      <c r="H177" s="22"/>
      <c r="I177" s="4"/>
    </row>
    <row r="178" spans="1:11" s="156" customFormat="1" ht="25.5" x14ac:dyDescent="0.2">
      <c r="A178" s="160"/>
      <c r="B178" s="263" t="s">
        <v>323</v>
      </c>
      <c r="C178" s="264" t="s">
        <v>342</v>
      </c>
      <c r="D178" s="265" t="s">
        <v>76</v>
      </c>
      <c r="E178" s="160"/>
      <c r="F178" s="160"/>
      <c r="G178" s="160"/>
      <c r="H178" s="160"/>
      <c r="I178" s="158"/>
      <c r="J178" s="159"/>
      <c r="K178" s="159"/>
    </row>
    <row r="179" spans="1:11" s="156" customFormat="1" ht="25.5" x14ac:dyDescent="0.2">
      <c r="A179" s="160"/>
      <c r="B179" s="263" t="s">
        <v>324</v>
      </c>
      <c r="C179" s="264" t="s">
        <v>343</v>
      </c>
      <c r="D179" s="265" t="s">
        <v>76</v>
      </c>
      <c r="E179" s="160"/>
      <c r="F179" s="160"/>
      <c r="G179" s="160"/>
      <c r="H179" s="160"/>
      <c r="I179" s="158"/>
      <c r="J179" s="159"/>
      <c r="K179" s="159"/>
    </row>
    <row r="180" spans="1:11" ht="28.5" x14ac:dyDescent="0.2">
      <c r="A180" s="22"/>
      <c r="B180" s="314" t="s">
        <v>93</v>
      </c>
      <c r="C180" s="315">
        <v>15000</v>
      </c>
      <c r="D180" s="316" t="s">
        <v>76</v>
      </c>
      <c r="E180" s="22"/>
      <c r="F180" s="22"/>
      <c r="G180" s="22"/>
      <c r="H180" s="22"/>
      <c r="I180" s="4"/>
    </row>
    <row r="181" spans="1:11" ht="28.5" x14ac:dyDescent="0.2">
      <c r="A181" s="22"/>
      <c r="B181" s="314" t="s">
        <v>235</v>
      </c>
      <c r="C181" s="315">
        <v>10</v>
      </c>
      <c r="D181" s="317" t="s">
        <v>76</v>
      </c>
      <c r="E181" s="22"/>
      <c r="F181" s="22"/>
      <c r="G181" s="22"/>
      <c r="H181" s="22"/>
      <c r="I181" s="4"/>
    </row>
    <row r="182" spans="1:11" ht="60" x14ac:dyDescent="0.2">
      <c r="A182" s="22"/>
      <c r="B182" s="318" t="s">
        <v>239</v>
      </c>
      <c r="C182" s="319">
        <f>(C180/1000)*C181</f>
        <v>150</v>
      </c>
      <c r="D182" s="317" t="s">
        <v>301</v>
      </c>
      <c r="E182" s="22"/>
      <c r="F182" s="22"/>
      <c r="G182" s="22"/>
      <c r="H182" s="22"/>
      <c r="I182" s="4"/>
    </row>
    <row r="183" spans="1:11" x14ac:dyDescent="0.2">
      <c r="A183" s="22"/>
      <c r="B183" s="320" t="s">
        <v>55</v>
      </c>
      <c r="C183" s="321">
        <v>1.4E-2</v>
      </c>
      <c r="D183" s="322" t="s">
        <v>206</v>
      </c>
      <c r="E183" s="22"/>
      <c r="F183" s="22"/>
      <c r="G183" s="22"/>
      <c r="H183" s="22"/>
      <c r="I183" s="4"/>
    </row>
    <row r="184" spans="1:11" x14ac:dyDescent="0.2">
      <c r="A184" s="22"/>
      <c r="B184" s="320" t="s">
        <v>54</v>
      </c>
      <c r="C184" s="323"/>
      <c r="D184" s="322" t="s">
        <v>207</v>
      </c>
      <c r="E184" s="22"/>
      <c r="F184" s="22"/>
      <c r="G184" s="22"/>
      <c r="H184" s="22"/>
      <c r="I184" s="4"/>
    </row>
    <row r="185" spans="1:11" ht="15.75" x14ac:dyDescent="0.2">
      <c r="A185" s="22"/>
      <c r="B185" s="269" t="s">
        <v>147</v>
      </c>
      <c r="C185" s="324">
        <v>5</v>
      </c>
      <c r="D185" s="325" t="s">
        <v>75</v>
      </c>
      <c r="E185" s="22"/>
      <c r="F185" s="22"/>
      <c r="G185" s="22"/>
      <c r="H185" s="22"/>
      <c r="I185" s="4"/>
    </row>
    <row r="186" spans="1:11" ht="28.5" x14ac:dyDescent="0.2">
      <c r="A186" s="22"/>
      <c r="B186" s="269" t="s">
        <v>148</v>
      </c>
      <c r="C186" s="324">
        <v>0.18</v>
      </c>
      <c r="D186" s="325" t="s">
        <v>75</v>
      </c>
      <c r="E186" s="22"/>
      <c r="F186" s="22"/>
      <c r="G186" s="22"/>
      <c r="H186" s="22"/>
      <c r="I186" s="4"/>
    </row>
    <row r="187" spans="1:11" ht="25.5" x14ac:dyDescent="0.2">
      <c r="A187" s="22"/>
      <c r="B187" s="326" t="s">
        <v>188</v>
      </c>
      <c r="C187" s="327">
        <v>2.0000000000000002E-5</v>
      </c>
      <c r="D187" s="328" t="s">
        <v>186</v>
      </c>
      <c r="E187" s="22"/>
      <c r="F187" s="22"/>
      <c r="G187" s="22"/>
      <c r="H187" s="22"/>
      <c r="I187" s="4"/>
    </row>
    <row r="188" spans="1:11" ht="28.5" x14ac:dyDescent="0.2">
      <c r="A188" s="22"/>
      <c r="B188" s="329" t="s">
        <v>237</v>
      </c>
      <c r="C188" s="270">
        <f>C187*1000</f>
        <v>0.02</v>
      </c>
      <c r="D188" s="269" t="s">
        <v>238</v>
      </c>
      <c r="E188" s="22"/>
      <c r="F188" s="22"/>
      <c r="G188" s="22"/>
      <c r="H188" s="22"/>
      <c r="I188" s="4"/>
    </row>
    <row r="189" spans="1:11" ht="28.5" x14ac:dyDescent="0.2">
      <c r="A189" s="22"/>
      <c r="B189" s="330" t="s">
        <v>43</v>
      </c>
      <c r="C189" s="331" t="s">
        <v>8</v>
      </c>
      <c r="D189" s="332"/>
      <c r="E189" s="22"/>
      <c r="F189" s="22"/>
      <c r="G189" s="22"/>
      <c r="H189" s="22"/>
      <c r="I189" s="4"/>
    </row>
    <row r="190" spans="1:11" ht="25.5" x14ac:dyDescent="0.2">
      <c r="A190" s="22"/>
      <c r="B190" s="269" t="s">
        <v>135</v>
      </c>
      <c r="C190" s="333">
        <v>1</v>
      </c>
      <c r="D190" s="334" t="s">
        <v>136</v>
      </c>
      <c r="E190" s="22"/>
      <c r="F190" s="22"/>
      <c r="G190" s="22"/>
      <c r="H190" s="22"/>
      <c r="I190" s="4"/>
    </row>
    <row r="191" spans="1:11" x14ac:dyDescent="0.2">
      <c r="A191" s="22"/>
      <c r="B191" s="269" t="s">
        <v>106</v>
      </c>
      <c r="C191" s="333">
        <v>1</v>
      </c>
      <c r="D191" s="265" t="s">
        <v>69</v>
      </c>
      <c r="E191" s="22"/>
      <c r="F191" s="22"/>
      <c r="G191" s="22"/>
      <c r="H191" s="22"/>
      <c r="I191" s="4"/>
    </row>
    <row r="192" spans="1:11" ht="13.5" thickBot="1" x14ac:dyDescent="0.25">
      <c r="A192" s="22"/>
      <c r="B192" s="22"/>
      <c r="C192" s="22"/>
      <c r="D192" s="22"/>
      <c r="E192" s="22"/>
      <c r="F192" s="22"/>
      <c r="G192" s="22"/>
      <c r="H192" s="22"/>
      <c r="I192" s="4"/>
    </row>
    <row r="193" spans="1:11" ht="21" customHeight="1" thickBot="1" x14ac:dyDescent="0.25">
      <c r="A193" s="22"/>
      <c r="B193" s="278" t="s">
        <v>321</v>
      </c>
      <c r="C193" s="335" t="s">
        <v>61</v>
      </c>
      <c r="D193" s="335" t="s">
        <v>62</v>
      </c>
      <c r="E193" s="335" t="s">
        <v>63</v>
      </c>
      <c r="F193" s="335" t="s">
        <v>64</v>
      </c>
      <c r="G193" s="22"/>
      <c r="H193" s="22"/>
      <c r="I193" s="4"/>
    </row>
    <row r="194" spans="1:11" ht="38.25" x14ac:dyDescent="0.2">
      <c r="A194" s="22"/>
      <c r="B194" s="336" t="s">
        <v>68</v>
      </c>
      <c r="C194" s="337">
        <v>3.3000000000000002E-2</v>
      </c>
      <c r="D194" s="337">
        <v>0.1</v>
      </c>
      <c r="E194" s="338" t="s">
        <v>66</v>
      </c>
      <c r="F194" s="337">
        <v>0.15</v>
      </c>
      <c r="G194" s="22"/>
      <c r="H194" s="22"/>
      <c r="I194" s="4"/>
    </row>
    <row r="195" spans="1:11" ht="25.5" x14ac:dyDescent="0.2">
      <c r="A195" s="22"/>
      <c r="B195" s="339" t="s">
        <v>316</v>
      </c>
      <c r="C195" s="340">
        <f>(C182*C186*C187*1000)/C185*C194*C190*C191</f>
        <v>3.5640000000000008E-3</v>
      </c>
      <c r="D195" s="340">
        <f>(C182*C186*C187*1000)/C185*D194*C190*C191</f>
        <v>1.0800000000000002E-2</v>
      </c>
      <c r="E195" s="340" t="s">
        <v>39</v>
      </c>
      <c r="F195" s="340">
        <f>(C182*C186*C187*1000)/C185*F194*C190*C191</f>
        <v>1.6200000000000003E-2</v>
      </c>
      <c r="G195" s="22"/>
      <c r="H195" s="22"/>
      <c r="I195" s="4"/>
    </row>
    <row r="196" spans="1:11" ht="25.5" x14ac:dyDescent="0.2">
      <c r="A196" s="22"/>
      <c r="B196" s="341" t="s">
        <v>317</v>
      </c>
      <c r="C196" s="342">
        <f>C195/C183*100</f>
        <v>25.457142857142863</v>
      </c>
      <c r="D196" s="342">
        <f>D195/C183*100</f>
        <v>77.142857142857153</v>
      </c>
      <c r="E196" s="343" t="s">
        <v>39</v>
      </c>
      <c r="F196" s="342">
        <f>F195/C183*100</f>
        <v>115.71428571428572</v>
      </c>
      <c r="G196" s="22"/>
      <c r="H196" s="22"/>
      <c r="I196" s="4"/>
    </row>
    <row r="197" spans="1:11" ht="26.25" thickBot="1" x14ac:dyDescent="0.25">
      <c r="A197" s="22"/>
      <c r="B197" s="344" t="s">
        <v>318</v>
      </c>
      <c r="C197" s="345" t="e">
        <f>C195/C184*100</f>
        <v>#DIV/0!</v>
      </c>
      <c r="D197" s="345" t="e">
        <f>D195/C184*100</f>
        <v>#DIV/0!</v>
      </c>
      <c r="E197" s="346" t="s">
        <v>39</v>
      </c>
      <c r="F197" s="345" t="e">
        <f>F195/C184*100</f>
        <v>#DIV/0!</v>
      </c>
      <c r="G197" s="22"/>
      <c r="H197" s="22"/>
      <c r="I197" s="4"/>
    </row>
    <row r="198" spans="1:11" s="156" customFormat="1" ht="21" customHeight="1" x14ac:dyDescent="0.2">
      <c r="A198" s="160"/>
      <c r="B198" s="348" t="s">
        <v>347</v>
      </c>
      <c r="C198" s="342"/>
      <c r="D198" s="342"/>
      <c r="E198" s="347"/>
      <c r="F198" s="342"/>
      <c r="G198" s="160"/>
      <c r="H198" s="160"/>
      <c r="I198" s="158"/>
      <c r="J198" s="159"/>
      <c r="K198" s="159"/>
    </row>
    <row r="199" spans="1:11" x14ac:dyDescent="0.2">
      <c r="A199" s="22"/>
      <c r="B199" s="22"/>
      <c r="C199" s="22"/>
      <c r="D199" s="22"/>
      <c r="E199" s="22"/>
      <c r="F199" s="22"/>
      <c r="G199" s="22"/>
      <c r="H199" s="22"/>
      <c r="I199" s="4"/>
    </row>
    <row r="200" spans="1:11" x14ac:dyDescent="0.2">
      <c r="A200" s="3"/>
      <c r="B200" s="3"/>
      <c r="C200" s="3"/>
      <c r="D200" s="3"/>
      <c r="E200" s="3"/>
      <c r="F200" s="3"/>
      <c r="G200" s="3"/>
      <c r="H200" s="4"/>
      <c r="I200" s="4"/>
    </row>
    <row r="224" spans="1:10" x14ac:dyDescent="0.2">
      <c r="A224" s="159"/>
      <c r="B224" s="159"/>
      <c r="C224" s="159"/>
      <c r="D224" s="159"/>
      <c r="E224" s="159"/>
      <c r="F224" s="159"/>
      <c r="G224" s="159"/>
      <c r="H224" s="159"/>
      <c r="I224" s="159"/>
      <c r="J224" s="159"/>
    </row>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sheetData>
  <sheetProtection sheet="1" objects="1" scenarios="1"/>
  <protectedRanges>
    <protectedRange sqref="D183:D184" name="Bereich17"/>
    <protectedRange sqref="C180:C184" name="Bereich16"/>
    <protectedRange sqref="C190:D190 C191" name="Bereich18"/>
  </protectedRanges>
  <mergeCells count="18">
    <mergeCell ref="B150:D150"/>
    <mergeCell ref="B177:D177"/>
    <mergeCell ref="B175:F175"/>
    <mergeCell ref="A3:H3"/>
    <mergeCell ref="A6:H6"/>
    <mergeCell ref="A1:H1"/>
    <mergeCell ref="A4:F4"/>
    <mergeCell ref="B12:F12"/>
    <mergeCell ref="B148:F148"/>
    <mergeCell ref="B39:F39"/>
    <mergeCell ref="B124:F124"/>
    <mergeCell ref="B64:F64"/>
    <mergeCell ref="B94:F94"/>
    <mergeCell ref="B14:D14"/>
    <mergeCell ref="B41:D41"/>
    <mergeCell ref="B66:D66"/>
    <mergeCell ref="B96:D96"/>
    <mergeCell ref="B126:D126"/>
  </mergeCells>
  <pageMargins left="0.7" right="0.7" top="0.78740157499999996" bottom="0.78740157499999996" header="0.3" footer="0.3"/>
  <pageSetup paperSize="9" scale="62" orientation="landscape" r:id="rId1"/>
  <rowBreaks count="7" manualBreakCount="7">
    <brk id="8" max="16383" man="1"/>
    <brk id="60" max="16383" man="1"/>
    <brk id="90" max="16383" man="1"/>
    <brk id="119" max="16383" man="1"/>
    <brk id="144" max="16383" man="1"/>
    <brk id="171" max="16383" man="1"/>
    <brk id="35" max="16383"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A8" zoomScale="120" zoomScaleNormal="120" workbookViewId="0">
      <selection activeCell="A11" sqref="A11"/>
    </sheetView>
  </sheetViews>
  <sheetFormatPr baseColWidth="10" defaultRowHeight="12.75" x14ac:dyDescent="0.2"/>
  <cols>
    <col min="1" max="1" width="16.140625" customWidth="1"/>
    <col min="2" max="2" width="65.5703125" customWidth="1"/>
    <col min="3" max="3" width="15.140625" customWidth="1"/>
    <col min="4" max="13" width="11.42578125" style="7"/>
  </cols>
  <sheetData>
    <row r="1" spans="1:13" s="7" customFormat="1" ht="51.75" customHeight="1" x14ac:dyDescent="0.2">
      <c r="A1" s="354" t="s">
        <v>200</v>
      </c>
      <c r="B1" s="355"/>
      <c r="C1" s="355"/>
      <c r="D1" s="4"/>
    </row>
    <row r="2" spans="1:13" s="74" customFormat="1" ht="15.75" thickBot="1" x14ac:dyDescent="0.3">
      <c r="A2" s="95"/>
      <c r="B2" s="95"/>
      <c r="C2" s="95"/>
      <c r="D2" s="83"/>
    </row>
    <row r="3" spans="1:13" s="76" customFormat="1" ht="18.75" x14ac:dyDescent="0.3">
      <c r="A3" s="105" t="s">
        <v>171</v>
      </c>
      <c r="B3" s="106"/>
      <c r="C3" s="106"/>
      <c r="D3" s="84"/>
    </row>
    <row r="4" spans="1:13" s="76" customFormat="1" ht="19.5" thickBot="1" x14ac:dyDescent="0.35">
      <c r="A4" s="107" t="s">
        <v>156</v>
      </c>
      <c r="B4" s="107" t="s">
        <v>157</v>
      </c>
      <c r="C4" s="107" t="s">
        <v>158</v>
      </c>
      <c r="D4" s="84"/>
    </row>
    <row r="5" spans="1:13" s="75" customFormat="1" ht="15" x14ac:dyDescent="0.25">
      <c r="A5" s="96" t="s">
        <v>159</v>
      </c>
      <c r="B5" s="97" t="s">
        <v>162</v>
      </c>
      <c r="C5" s="98" t="s">
        <v>161</v>
      </c>
      <c r="D5" s="85"/>
      <c r="E5" s="132"/>
      <c r="F5" s="132"/>
      <c r="G5" s="132"/>
      <c r="H5" s="132"/>
      <c r="I5" s="132"/>
      <c r="J5" s="132"/>
      <c r="K5" s="132"/>
      <c r="L5" s="132"/>
      <c r="M5" s="132"/>
    </row>
    <row r="6" spans="1:13" s="75" customFormat="1" ht="30" x14ac:dyDescent="0.25">
      <c r="A6" s="99" t="s">
        <v>191</v>
      </c>
      <c r="B6" s="100" t="s">
        <v>163</v>
      </c>
      <c r="C6" s="101" t="s">
        <v>164</v>
      </c>
      <c r="D6" s="85"/>
      <c r="E6" s="132"/>
      <c r="F6" s="132"/>
      <c r="G6" s="132"/>
      <c r="H6" s="132"/>
      <c r="I6" s="132"/>
      <c r="J6" s="132"/>
      <c r="K6" s="132"/>
      <c r="L6" s="132"/>
      <c r="M6" s="132"/>
    </row>
    <row r="7" spans="1:13" ht="93" x14ac:dyDescent="0.25">
      <c r="A7" s="102" t="s">
        <v>190</v>
      </c>
      <c r="B7" s="103" t="s">
        <v>199</v>
      </c>
      <c r="C7" s="104" t="s">
        <v>165</v>
      </c>
      <c r="D7" s="4"/>
    </row>
    <row r="8" spans="1:13" s="156" customFormat="1" ht="240.75" thickBot="1" x14ac:dyDescent="0.25">
      <c r="A8" s="155" t="s">
        <v>160</v>
      </c>
      <c r="B8" s="349" t="s">
        <v>349</v>
      </c>
      <c r="C8" s="169" t="s">
        <v>311</v>
      </c>
      <c r="D8" s="158"/>
      <c r="E8" s="159"/>
      <c r="F8" s="159"/>
      <c r="G8" s="159"/>
      <c r="H8" s="159"/>
      <c r="I8" s="159"/>
      <c r="J8" s="159"/>
      <c r="K8" s="159"/>
      <c r="L8" s="159"/>
      <c r="M8" s="159"/>
    </row>
    <row r="9" spans="1:13" s="353" customFormat="1" ht="38.25" customHeight="1" thickBot="1" x14ac:dyDescent="0.25">
      <c r="A9" s="155" t="s">
        <v>350</v>
      </c>
      <c r="B9" s="99" t="s">
        <v>351</v>
      </c>
      <c r="C9" s="169" t="s">
        <v>352</v>
      </c>
      <c r="D9" s="351"/>
      <c r="E9" s="352"/>
      <c r="F9" s="352"/>
      <c r="G9" s="352"/>
      <c r="H9" s="352"/>
      <c r="I9" s="352"/>
      <c r="J9" s="352"/>
      <c r="K9" s="352"/>
      <c r="L9" s="352"/>
      <c r="M9" s="352"/>
    </row>
    <row r="10" spans="1:13" s="7" customFormat="1" x14ac:dyDescent="0.2">
      <c r="A10" s="4"/>
      <c r="B10" s="4"/>
      <c r="C10" s="4"/>
      <c r="D10" s="4"/>
    </row>
    <row r="11" spans="1:13" s="7" customFormat="1" x14ac:dyDescent="0.2"/>
    <row r="12" spans="1:13" s="7" customFormat="1" x14ac:dyDescent="0.2"/>
    <row r="13" spans="1:13" s="7" customFormat="1" x14ac:dyDescent="0.2"/>
    <row r="14" spans="1:13" s="7" customFormat="1" x14ac:dyDescent="0.2"/>
    <row r="15" spans="1:13" s="7" customFormat="1" x14ac:dyDescent="0.2"/>
    <row r="22" spans="4:4" ht="15" x14ac:dyDescent="0.25">
      <c r="D22" s="74"/>
    </row>
    <row r="23" spans="4:4" ht="15" x14ac:dyDescent="0.25">
      <c r="D23" s="76"/>
    </row>
    <row r="24" spans="4:4" ht="15" x14ac:dyDescent="0.25">
      <c r="D24" s="76"/>
    </row>
    <row r="25" spans="4:4" ht="15" x14ac:dyDescent="0.25">
      <c r="D25" s="76"/>
    </row>
  </sheetData>
  <sheetProtection sheet="1" objects="1" scenarios="1"/>
  <mergeCells count="1">
    <mergeCell ref="A1:C1"/>
  </mergeCells>
  <pageMargins left="0.7" right="0.7" top="0.78740157499999996" bottom="0.78740157499999996" header="0.3" footer="0.3"/>
  <pageSetup paperSize="9" scale="92" orientation="portrait" r:id="rId1"/>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120" zoomScaleNormal="120" workbookViewId="0">
      <selection activeCell="E4" sqref="E4"/>
    </sheetView>
  </sheetViews>
  <sheetFormatPr baseColWidth="10" defaultRowHeight="12.75" x14ac:dyDescent="0.2"/>
  <cols>
    <col min="1" max="1" width="104" customWidth="1"/>
    <col min="2" max="2" width="7.85546875" style="7" customWidth="1"/>
    <col min="3" max="3" width="26.140625" style="7" customWidth="1"/>
    <col min="4" max="7" width="11.42578125" style="7"/>
  </cols>
  <sheetData>
    <row r="1" spans="1:7" ht="39" customHeight="1" x14ac:dyDescent="0.2">
      <c r="A1" s="114" t="s">
        <v>152</v>
      </c>
      <c r="B1" s="4"/>
    </row>
    <row r="2" spans="1:7" ht="13.5" customHeight="1" thickBot="1" x14ac:dyDescent="0.35">
      <c r="A2" s="109"/>
      <c r="B2" s="4"/>
    </row>
    <row r="3" spans="1:7" ht="19.5" thickBot="1" x14ac:dyDescent="0.35">
      <c r="A3" s="108" t="s">
        <v>50</v>
      </c>
      <c r="B3" s="4"/>
    </row>
    <row r="4" spans="1:7" ht="247.5" customHeight="1" x14ac:dyDescent="0.25">
      <c r="A4" s="91" t="s">
        <v>278</v>
      </c>
      <c r="B4" s="4"/>
    </row>
    <row r="5" spans="1:7" ht="15" customHeight="1" thickBot="1" x14ac:dyDescent="0.3">
      <c r="A5" s="110"/>
      <c r="B5" s="4"/>
    </row>
    <row r="6" spans="1:7" ht="19.5" thickBot="1" x14ac:dyDescent="0.35">
      <c r="A6" s="108" t="s">
        <v>51</v>
      </c>
      <c r="B6" s="4"/>
      <c r="C6" s="133"/>
    </row>
    <row r="7" spans="1:7" ht="30" x14ac:dyDescent="0.25">
      <c r="A7" s="91" t="s">
        <v>195</v>
      </c>
      <c r="B7" s="4"/>
      <c r="D7" s="134"/>
    </row>
    <row r="8" spans="1:7" ht="15" x14ac:dyDescent="0.25">
      <c r="A8" s="91" t="s">
        <v>189</v>
      </c>
      <c r="B8" s="4"/>
    </row>
    <row r="9" spans="1:7" s="156" customFormat="1" ht="15" x14ac:dyDescent="0.25">
      <c r="A9" s="91" t="s">
        <v>280</v>
      </c>
      <c r="B9" s="158"/>
      <c r="C9" s="159"/>
      <c r="D9" s="159"/>
      <c r="E9" s="159"/>
      <c r="F9" s="159"/>
      <c r="G9" s="159"/>
    </row>
    <row r="10" spans="1:7" ht="15" x14ac:dyDescent="0.25">
      <c r="A10" s="91" t="s">
        <v>281</v>
      </c>
      <c r="B10" s="4"/>
      <c r="D10" s="135"/>
    </row>
    <row r="11" spans="1:7" ht="15" x14ac:dyDescent="0.25">
      <c r="A11" s="91" t="s">
        <v>282</v>
      </c>
      <c r="B11" s="4"/>
      <c r="D11" s="135"/>
    </row>
    <row r="12" spans="1:7" ht="15" x14ac:dyDescent="0.25">
      <c r="A12" s="91" t="s">
        <v>283</v>
      </c>
      <c r="B12" s="4"/>
      <c r="D12" s="135"/>
    </row>
    <row r="13" spans="1:7" ht="55.5" customHeight="1" x14ac:dyDescent="0.25">
      <c r="A13" s="91" t="s">
        <v>196</v>
      </c>
      <c r="B13" s="4"/>
      <c r="D13" s="135"/>
    </row>
    <row r="14" spans="1:7" ht="49.5" customHeight="1" x14ac:dyDescent="0.2">
      <c r="A14" s="92" t="s">
        <v>210</v>
      </c>
      <c r="B14" s="4"/>
      <c r="D14" s="135"/>
    </row>
    <row r="15" spans="1:7" ht="47.25" customHeight="1" x14ac:dyDescent="0.2">
      <c r="A15" s="93" t="s">
        <v>209</v>
      </c>
      <c r="B15" s="4"/>
      <c r="D15" s="135"/>
    </row>
    <row r="16" spans="1:7" ht="30" customHeight="1" x14ac:dyDescent="0.2">
      <c r="A16" s="92" t="s">
        <v>197</v>
      </c>
      <c r="B16" s="4"/>
    </row>
    <row r="17" spans="1:3" ht="15" customHeight="1" thickBot="1" x14ac:dyDescent="0.3">
      <c r="A17" s="111"/>
      <c r="B17" s="4"/>
      <c r="C17" s="74"/>
    </row>
    <row r="18" spans="1:3" ht="18.75" customHeight="1" thickBot="1" x14ac:dyDescent="0.35">
      <c r="A18" s="108" t="s">
        <v>198</v>
      </c>
      <c r="B18" s="4"/>
      <c r="C18" s="74"/>
    </row>
    <row r="19" spans="1:3" ht="254.25" customHeight="1" x14ac:dyDescent="0.2">
      <c r="A19" s="93" t="s">
        <v>284</v>
      </c>
      <c r="B19" s="4"/>
      <c r="C19" s="136"/>
    </row>
    <row r="20" spans="1:3" ht="181.5" customHeight="1" x14ac:dyDescent="0.25">
      <c r="A20" s="93" t="s">
        <v>240</v>
      </c>
      <c r="B20" s="4"/>
      <c r="C20" s="74"/>
    </row>
    <row r="21" spans="1:3" ht="13.5" customHeight="1" thickBot="1" x14ac:dyDescent="0.3">
      <c r="A21" s="111"/>
      <c r="B21" s="4"/>
    </row>
    <row r="22" spans="1:3" ht="19.5" thickBot="1" x14ac:dyDescent="0.35">
      <c r="A22" s="108" t="s">
        <v>52</v>
      </c>
      <c r="B22" s="4"/>
      <c r="C22" s="135"/>
    </row>
    <row r="23" spans="1:3" ht="105" customHeight="1" thickBot="1" x14ac:dyDescent="0.3">
      <c r="A23" s="165" t="s">
        <v>279</v>
      </c>
      <c r="B23" s="4"/>
    </row>
    <row r="24" spans="1:3" ht="15" x14ac:dyDescent="0.25">
      <c r="A24" s="94"/>
      <c r="B24" s="4"/>
    </row>
    <row r="25" spans="1:3" s="7" customFormat="1" x14ac:dyDescent="0.2"/>
    <row r="26" spans="1:3" s="7" customFormat="1" x14ac:dyDescent="0.2"/>
    <row r="27" spans="1:3" s="7" customFormat="1" x14ac:dyDescent="0.2"/>
    <row r="28" spans="1:3" s="7" customFormat="1" x14ac:dyDescent="0.2"/>
  </sheetData>
  <sheetProtection sheet="1" objects="1" scenarios="1"/>
  <pageMargins left="0.70866141732283472" right="0.70866141732283472" top="0.78740157480314965" bottom="0.78740157480314965" header="0.31496062992125984" footer="0.31496062992125984"/>
  <pageSetup paperSize="9" orientation="portrait" r:id="rId1"/>
  <rowBreaks count="1" manualBreakCount="1">
    <brk id="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zoomScale="110" zoomScaleNormal="110" workbookViewId="0">
      <selection activeCell="K19" sqref="K19"/>
    </sheetView>
  </sheetViews>
  <sheetFormatPr baseColWidth="10" defaultRowHeight="12.75" x14ac:dyDescent="0.2"/>
  <cols>
    <col min="1" max="1" width="3" style="44" customWidth="1"/>
    <col min="2" max="2" width="44.7109375" style="44" customWidth="1"/>
    <col min="3" max="3" width="19.140625" style="44" customWidth="1"/>
    <col min="4" max="4" width="21.140625" style="44" customWidth="1"/>
    <col min="5" max="5" width="21.42578125" style="44" customWidth="1"/>
    <col min="6" max="6" width="19.5703125" style="44" customWidth="1"/>
    <col min="7" max="7" width="5.42578125" style="44" customWidth="1"/>
    <col min="8" max="8" width="5.28515625" style="44" customWidth="1"/>
    <col min="9" max="9" width="3.85546875" style="44" customWidth="1"/>
    <col min="10" max="12" width="11.42578125" style="78"/>
    <col min="13" max="16384" width="11.42578125" style="44"/>
  </cols>
  <sheetData>
    <row r="1" spans="1:12" ht="48" customHeight="1" x14ac:dyDescent="0.2">
      <c r="A1" s="360" t="s">
        <v>152</v>
      </c>
      <c r="B1" s="361"/>
      <c r="C1" s="361"/>
      <c r="D1" s="361"/>
      <c r="E1" s="361"/>
      <c r="F1" s="361"/>
      <c r="G1" s="361"/>
      <c r="H1" s="361"/>
      <c r="I1" s="43"/>
    </row>
    <row r="2" spans="1:12" ht="10.5" customHeight="1" thickBot="1" x14ac:dyDescent="0.3">
      <c r="A2" s="116"/>
      <c r="B2" s="117"/>
      <c r="C2" s="117"/>
      <c r="D2" s="117"/>
      <c r="E2" s="117"/>
      <c r="F2" s="117"/>
      <c r="G2" s="117"/>
      <c r="H2" s="117"/>
      <c r="I2" s="43"/>
    </row>
    <row r="3" spans="1:12" ht="22.5" customHeight="1" thickBot="1" x14ac:dyDescent="0.25">
      <c r="A3" s="364" t="s">
        <v>201</v>
      </c>
      <c r="B3" s="365"/>
      <c r="C3" s="365"/>
      <c r="D3" s="365"/>
      <c r="E3" s="365"/>
      <c r="F3" s="365"/>
      <c r="G3" s="365"/>
      <c r="H3" s="365"/>
      <c r="I3" s="43"/>
    </row>
    <row r="4" spans="1:12" s="119" customFormat="1" ht="42.75" customHeight="1" x14ac:dyDescent="0.2">
      <c r="A4" s="362" t="s">
        <v>247</v>
      </c>
      <c r="B4" s="362"/>
      <c r="C4" s="362"/>
      <c r="D4" s="362"/>
      <c r="E4" s="362"/>
      <c r="F4" s="362"/>
      <c r="G4" s="362"/>
      <c r="H4" s="362"/>
      <c r="I4" s="118"/>
      <c r="J4" s="139"/>
      <c r="K4" s="139"/>
      <c r="L4" s="139"/>
    </row>
    <row r="5" spans="1:12" s="47" customFormat="1" ht="208.5" customHeight="1" x14ac:dyDescent="0.2">
      <c r="A5" s="368" t="s">
        <v>302</v>
      </c>
      <c r="B5" s="369"/>
      <c r="C5" s="369"/>
      <c r="D5" s="369"/>
      <c r="E5" s="369"/>
      <c r="F5" s="369"/>
      <c r="G5" s="369"/>
      <c r="H5" s="369"/>
      <c r="I5" s="46"/>
      <c r="J5" s="79"/>
      <c r="K5" s="79"/>
      <c r="L5" s="79"/>
    </row>
    <row r="6" spans="1:12" s="47" customFormat="1" ht="13.5" customHeight="1" x14ac:dyDescent="0.2">
      <c r="A6" s="77"/>
      <c r="B6" s="88"/>
      <c r="C6" s="88"/>
      <c r="D6" s="88"/>
      <c r="E6" s="88"/>
      <c r="F6" s="88"/>
      <c r="G6" s="88"/>
      <c r="H6" s="88"/>
      <c r="I6" s="46"/>
      <c r="J6" s="79"/>
      <c r="K6" s="79"/>
      <c r="L6" s="79"/>
    </row>
    <row r="7" spans="1:12" s="47" customFormat="1" ht="21.75" customHeight="1" x14ac:dyDescent="0.2">
      <c r="A7" s="366" t="s">
        <v>192</v>
      </c>
      <c r="B7" s="367"/>
      <c r="C7" s="367"/>
      <c r="D7" s="367"/>
      <c r="E7" s="367"/>
      <c r="F7" s="367"/>
      <c r="G7" s="367"/>
      <c r="H7" s="367"/>
      <c r="I7" s="46"/>
      <c r="J7" s="79"/>
      <c r="K7" s="79"/>
      <c r="L7" s="79"/>
    </row>
    <row r="8" spans="1:12" s="47" customFormat="1" ht="17.25" customHeight="1" x14ac:dyDescent="0.2">
      <c r="A8" s="48" t="s">
        <v>53</v>
      </c>
      <c r="B8" s="48"/>
      <c r="C8" s="48"/>
      <c r="D8" s="48"/>
      <c r="E8" s="48"/>
      <c r="F8" s="87"/>
      <c r="G8" s="87"/>
      <c r="H8" s="87"/>
      <c r="I8" s="46"/>
      <c r="J8" s="79"/>
      <c r="K8" s="79"/>
      <c r="L8" s="79"/>
    </row>
    <row r="9" spans="1:12" s="47" customFormat="1" ht="15" x14ac:dyDescent="0.2">
      <c r="A9" s="49" t="s">
        <v>185</v>
      </c>
      <c r="B9" s="49"/>
      <c r="C9" s="49"/>
      <c r="D9" s="49"/>
      <c r="E9" s="49"/>
      <c r="F9" s="87"/>
      <c r="G9" s="87"/>
      <c r="H9" s="87"/>
      <c r="I9" s="46"/>
      <c r="J9" s="79"/>
      <c r="K9" s="79"/>
      <c r="L9" s="79"/>
    </row>
    <row r="10" spans="1:12" s="47" customFormat="1" ht="11.25" customHeight="1" x14ac:dyDescent="0.2">
      <c r="A10" s="89"/>
      <c r="B10" s="89"/>
      <c r="C10" s="89"/>
      <c r="D10" s="89"/>
      <c r="E10" s="89"/>
      <c r="F10" s="87"/>
      <c r="G10" s="87"/>
      <c r="H10" s="87"/>
      <c r="I10" s="46"/>
      <c r="J10" s="79"/>
      <c r="K10" s="79"/>
      <c r="L10" s="79"/>
    </row>
    <row r="11" spans="1:12" s="47" customFormat="1" ht="58.5" customHeight="1" x14ac:dyDescent="0.2">
      <c r="A11" s="363" t="s">
        <v>314</v>
      </c>
      <c r="B11" s="363"/>
      <c r="C11" s="363"/>
      <c r="D11" s="363"/>
      <c r="E11" s="363"/>
      <c r="F11" s="363"/>
      <c r="G11" s="363"/>
      <c r="H11" s="363"/>
      <c r="I11" s="46"/>
      <c r="J11" s="79"/>
      <c r="K11" s="79"/>
      <c r="L11" s="79"/>
    </row>
    <row r="12" spans="1:12" x14ac:dyDescent="0.2">
      <c r="A12" s="50"/>
      <c r="B12" s="50"/>
      <c r="C12" s="50"/>
      <c r="D12" s="50"/>
      <c r="E12" s="50"/>
      <c r="F12" s="50"/>
      <c r="G12" s="50"/>
      <c r="H12" s="51"/>
      <c r="I12" s="43"/>
    </row>
    <row r="13" spans="1:12" x14ac:dyDescent="0.2">
      <c r="A13" s="122"/>
      <c r="B13" s="122"/>
      <c r="C13" s="122"/>
      <c r="D13" s="122"/>
      <c r="E13" s="122"/>
      <c r="F13" s="122"/>
      <c r="G13" s="122"/>
      <c r="H13" s="122"/>
      <c r="I13" s="43"/>
    </row>
    <row r="14" spans="1:12" s="55" customFormat="1" ht="19.5" customHeight="1" x14ac:dyDescent="0.2">
      <c r="A14" s="213">
        <v>1</v>
      </c>
      <c r="B14" s="356" t="s">
        <v>0</v>
      </c>
      <c r="C14" s="357"/>
      <c r="D14" s="357"/>
      <c r="E14" s="52"/>
      <c r="F14" s="53"/>
      <c r="G14" s="123"/>
      <c r="H14" s="124"/>
      <c r="I14" s="54"/>
      <c r="J14" s="80"/>
      <c r="K14" s="80"/>
      <c r="L14" s="80"/>
    </row>
    <row r="15" spans="1:12" ht="25.5" x14ac:dyDescent="0.2">
      <c r="A15" s="122"/>
      <c r="B15" s="214" t="s">
        <v>323</v>
      </c>
      <c r="C15" s="196"/>
      <c r="D15" s="207" t="s">
        <v>76</v>
      </c>
      <c r="E15" s="56"/>
      <c r="F15" s="57"/>
      <c r="G15" s="122"/>
      <c r="H15" s="122"/>
      <c r="I15" s="43"/>
    </row>
    <row r="16" spans="1:12" ht="25.5" x14ac:dyDescent="0.2">
      <c r="A16" s="122"/>
      <c r="B16" s="215" t="s">
        <v>324</v>
      </c>
      <c r="C16" s="196"/>
      <c r="D16" s="207" t="s">
        <v>76</v>
      </c>
      <c r="E16" s="56"/>
      <c r="F16" s="57"/>
      <c r="G16" s="122"/>
      <c r="H16" s="122"/>
      <c r="I16" s="43"/>
    </row>
    <row r="17" spans="1:9" ht="28.5" x14ac:dyDescent="0.2">
      <c r="A17" s="122"/>
      <c r="B17" s="202" t="s">
        <v>94</v>
      </c>
      <c r="C17" s="196"/>
      <c r="D17" s="207" t="s">
        <v>76</v>
      </c>
      <c r="E17" s="56"/>
      <c r="F17" s="57"/>
      <c r="G17" s="122"/>
      <c r="H17" s="122"/>
      <c r="I17" s="43"/>
    </row>
    <row r="18" spans="1:9" ht="28.5" x14ac:dyDescent="0.2">
      <c r="A18" s="122"/>
      <c r="B18" s="215" t="s">
        <v>81</v>
      </c>
      <c r="C18" s="216"/>
      <c r="D18" s="194" t="s">
        <v>76</v>
      </c>
      <c r="E18" s="56"/>
      <c r="F18" s="56"/>
      <c r="G18" s="122"/>
      <c r="H18" s="122"/>
      <c r="I18" s="43"/>
    </row>
    <row r="19" spans="1:9" ht="45" customHeight="1" x14ac:dyDescent="0.2">
      <c r="A19" s="122"/>
      <c r="B19" s="204" t="s">
        <v>82</v>
      </c>
      <c r="C19" s="350">
        <f>C17*C18/1000</f>
        <v>0</v>
      </c>
      <c r="D19" s="208" t="s">
        <v>83</v>
      </c>
      <c r="E19" s="56"/>
      <c r="F19" s="56"/>
      <c r="G19" s="122"/>
      <c r="H19" s="122"/>
      <c r="I19" s="43"/>
    </row>
    <row r="20" spans="1:9" ht="15" customHeight="1" x14ac:dyDescent="0.2">
      <c r="A20" s="122"/>
      <c r="B20" s="203" t="s">
        <v>55</v>
      </c>
      <c r="C20" s="216"/>
      <c r="D20" s="209" t="s">
        <v>77</v>
      </c>
      <c r="E20" s="56"/>
      <c r="F20" s="56"/>
      <c r="G20" s="122"/>
      <c r="H20" s="122"/>
      <c r="I20" s="43"/>
    </row>
    <row r="21" spans="1:9" ht="14.25" customHeight="1" x14ac:dyDescent="0.2">
      <c r="A21" s="122"/>
      <c r="B21" s="203" t="s">
        <v>54</v>
      </c>
      <c r="C21" s="217"/>
      <c r="D21" s="209" t="s">
        <v>77</v>
      </c>
      <c r="E21" s="56"/>
      <c r="F21" s="56"/>
      <c r="G21" s="122"/>
      <c r="H21" s="122"/>
      <c r="I21" s="43"/>
    </row>
    <row r="22" spans="1:9" ht="31.5" customHeight="1" x14ac:dyDescent="0.2">
      <c r="A22" s="122"/>
      <c r="B22" s="215" t="s">
        <v>134</v>
      </c>
      <c r="C22" s="201">
        <v>0.2</v>
      </c>
      <c r="D22" s="215" t="s">
        <v>175</v>
      </c>
      <c r="E22" s="56"/>
      <c r="F22" s="56"/>
      <c r="G22" s="122"/>
      <c r="H22" s="122"/>
      <c r="I22" s="43"/>
    </row>
    <row r="23" spans="1:9" ht="30" customHeight="1" x14ac:dyDescent="0.2">
      <c r="A23" s="122"/>
      <c r="B23" s="204" t="s">
        <v>178</v>
      </c>
      <c r="C23" s="200">
        <v>0.5</v>
      </c>
      <c r="D23" s="204" t="s">
        <v>181</v>
      </c>
      <c r="E23" s="56"/>
      <c r="F23" s="56"/>
      <c r="G23" s="122"/>
      <c r="H23" s="122"/>
      <c r="I23" s="43"/>
    </row>
    <row r="24" spans="1:9" ht="30" customHeight="1" x14ac:dyDescent="0.2">
      <c r="A24" s="122"/>
      <c r="B24" s="204" t="s">
        <v>179</v>
      </c>
      <c r="C24" s="200">
        <v>1</v>
      </c>
      <c r="D24" s="204" t="s">
        <v>180</v>
      </c>
      <c r="E24" s="56"/>
      <c r="F24" s="56"/>
      <c r="G24" s="122"/>
      <c r="H24" s="122"/>
      <c r="I24" s="43"/>
    </row>
    <row r="25" spans="1:9" ht="29.25" customHeight="1" x14ac:dyDescent="0.2">
      <c r="A25" s="122"/>
      <c r="B25" s="215" t="s">
        <v>135</v>
      </c>
      <c r="C25" s="199">
        <v>1</v>
      </c>
      <c r="D25" s="212" t="s">
        <v>136</v>
      </c>
      <c r="E25" s="56"/>
      <c r="F25" s="56"/>
      <c r="G25" s="122"/>
      <c r="H25" s="122"/>
      <c r="I25" s="43"/>
    </row>
    <row r="26" spans="1:9" ht="27.75" customHeight="1" x14ac:dyDescent="0.2">
      <c r="A26" s="122"/>
      <c r="B26" s="215" t="s">
        <v>106</v>
      </c>
      <c r="C26" s="199">
        <v>1</v>
      </c>
      <c r="D26" s="218" t="s">
        <v>44</v>
      </c>
      <c r="E26" s="56"/>
      <c r="F26" s="56"/>
      <c r="G26" s="122"/>
      <c r="H26" s="122"/>
      <c r="I26" s="43"/>
    </row>
    <row r="27" spans="1:9" x14ac:dyDescent="0.2">
      <c r="A27" s="126"/>
      <c r="B27" s="56"/>
      <c r="C27" s="56"/>
      <c r="D27" s="56"/>
      <c r="E27" s="56"/>
      <c r="F27" s="56"/>
      <c r="G27" s="122"/>
      <c r="H27" s="122"/>
      <c r="I27" s="43"/>
    </row>
    <row r="28" spans="1:9" ht="13.5" thickBot="1" x14ac:dyDescent="0.25">
      <c r="A28" s="122"/>
      <c r="B28" s="131"/>
      <c r="C28" s="192"/>
      <c r="D28" s="62"/>
      <c r="E28" s="56"/>
      <c r="F28" s="56"/>
      <c r="G28" s="122"/>
      <c r="H28" s="122"/>
      <c r="I28" s="43"/>
    </row>
    <row r="29" spans="1:9" ht="31.5" customHeight="1" thickBot="1" x14ac:dyDescent="0.25">
      <c r="A29" s="122"/>
      <c r="B29" s="193" t="s">
        <v>321</v>
      </c>
      <c r="C29" s="223" t="s">
        <v>3</v>
      </c>
      <c r="D29" s="223" t="s">
        <v>4</v>
      </c>
      <c r="E29" s="224" t="s">
        <v>59</v>
      </c>
      <c r="F29" s="224" t="s">
        <v>5</v>
      </c>
      <c r="G29" s="122"/>
      <c r="H29" s="122"/>
      <c r="I29" s="43"/>
    </row>
    <row r="30" spans="1:9" ht="30.75" customHeight="1" x14ac:dyDescent="0.2">
      <c r="A30" s="122"/>
      <c r="B30" s="147" t="s">
        <v>249</v>
      </c>
      <c r="C30" s="219">
        <f>(C19*C22*C23*C25*C26)/60</f>
        <v>0</v>
      </c>
      <c r="D30" s="219">
        <f>(C19*C22*C23*C25*C26)/10</f>
        <v>0</v>
      </c>
      <c r="E30" s="219">
        <f>(C19*C22*C23*C25*C26)/23.9</f>
        <v>0</v>
      </c>
      <c r="F30" s="219">
        <f>(C19*C22*C23*C25*C26)/8</f>
        <v>0</v>
      </c>
      <c r="G30" s="122"/>
      <c r="H30" s="122"/>
      <c r="I30" s="43"/>
    </row>
    <row r="31" spans="1:9" ht="28.5" customHeight="1" thickBot="1" x14ac:dyDescent="0.25">
      <c r="A31" s="122"/>
      <c r="B31" s="148" t="s">
        <v>40</v>
      </c>
      <c r="C31" s="220" t="e">
        <f>C30/C20*100</f>
        <v>#DIV/0!</v>
      </c>
      <c r="D31" s="220" t="e">
        <f>D30/C20*100</f>
        <v>#DIV/0!</v>
      </c>
      <c r="E31" s="220" t="e">
        <f>E30/C20*100</f>
        <v>#DIV/0!</v>
      </c>
      <c r="F31" s="220" t="e">
        <f>F30/C20*100</f>
        <v>#DIV/0!</v>
      </c>
      <c r="G31" s="122"/>
      <c r="H31" s="122"/>
      <c r="I31" s="43"/>
    </row>
    <row r="32" spans="1:9" ht="28.5" customHeight="1" x14ac:dyDescent="0.2">
      <c r="A32" s="122"/>
      <c r="B32" s="147" t="s">
        <v>250</v>
      </c>
      <c r="C32" s="219">
        <f>(C19*C22*C24*C25*C26)/60</f>
        <v>0</v>
      </c>
      <c r="D32" s="219">
        <f>(C19*C22*C24*C25*C26)/10</f>
        <v>0</v>
      </c>
      <c r="E32" s="219">
        <f>(C19*C22*C24*C25*C26)/23.9</f>
        <v>0</v>
      </c>
      <c r="F32" s="219">
        <f>(C19*C22*C24*C25*C26)/8</f>
        <v>0</v>
      </c>
      <c r="G32" s="122"/>
      <c r="H32" s="122"/>
      <c r="I32" s="43"/>
    </row>
    <row r="33" spans="1:9" ht="28.5" customHeight="1" thickBot="1" x14ac:dyDescent="0.25">
      <c r="A33" s="122"/>
      <c r="B33" s="149" t="s">
        <v>41</v>
      </c>
      <c r="C33" s="221" t="e">
        <f>C32/C21*100</f>
        <v>#DIV/0!</v>
      </c>
      <c r="D33" s="221" t="e">
        <f>D32/C21*100</f>
        <v>#DIV/0!</v>
      </c>
      <c r="E33" s="222" t="e">
        <f>E32/C21*100</f>
        <v>#DIV/0!</v>
      </c>
      <c r="F33" s="222" t="e">
        <f>F32/C21*100</f>
        <v>#DIV/0!</v>
      </c>
      <c r="G33" s="122"/>
      <c r="H33" s="122"/>
      <c r="I33" s="43"/>
    </row>
    <row r="34" spans="1:9" ht="20.25" customHeight="1" x14ac:dyDescent="0.2">
      <c r="A34" s="122"/>
      <c r="B34" s="358" t="s">
        <v>322</v>
      </c>
      <c r="C34" s="359"/>
      <c r="D34" s="359"/>
      <c r="E34" s="73"/>
      <c r="F34" s="73"/>
      <c r="G34" s="122"/>
      <c r="H34" s="122"/>
      <c r="I34" s="43"/>
    </row>
    <row r="35" spans="1:9" x14ac:dyDescent="0.2">
      <c r="A35" s="122"/>
      <c r="B35" s="122"/>
      <c r="C35" s="122"/>
      <c r="D35" s="122"/>
      <c r="E35" s="122"/>
      <c r="F35" s="122"/>
      <c r="G35" s="122"/>
      <c r="H35" s="122"/>
      <c r="I35" s="43"/>
    </row>
    <row r="36" spans="1:9" x14ac:dyDescent="0.2">
      <c r="A36" s="43"/>
      <c r="B36" s="43"/>
      <c r="C36" s="43"/>
      <c r="D36" s="43"/>
      <c r="E36" s="43"/>
      <c r="F36" s="43"/>
      <c r="G36" s="43"/>
      <c r="H36" s="43"/>
      <c r="I36" s="43"/>
    </row>
    <row r="37" spans="1:9" s="78" customFormat="1" x14ac:dyDescent="0.2">
      <c r="A37" s="56"/>
      <c r="B37" s="56"/>
      <c r="C37" s="56"/>
      <c r="D37" s="56"/>
      <c r="E37" s="56"/>
      <c r="F37" s="56"/>
      <c r="G37" s="56"/>
    </row>
    <row r="38" spans="1:9" s="78" customFormat="1" x14ac:dyDescent="0.2"/>
    <row r="39" spans="1:9" s="78" customFormat="1" x14ac:dyDescent="0.2"/>
    <row r="40" spans="1:9" s="78" customFormat="1" x14ac:dyDescent="0.2"/>
    <row r="41" spans="1:9" s="78" customFormat="1" x14ac:dyDescent="0.2"/>
    <row r="42" spans="1:9" s="78" customFormat="1" x14ac:dyDescent="0.2"/>
    <row r="43" spans="1:9" s="78" customFormat="1" x14ac:dyDescent="0.2"/>
    <row r="44" spans="1:9" s="78" customFormat="1" x14ac:dyDescent="0.2"/>
  </sheetData>
  <sheetProtection sheet="1" objects="1" scenarios="1"/>
  <protectedRanges>
    <protectedRange sqref="C25:D26" name="Bereich3"/>
    <protectedRange sqref="C15 C17:C19 D15:D19" name="Bereich1"/>
    <protectedRange sqref="C20:D21" name="Bereich2"/>
  </protectedRanges>
  <mergeCells count="8">
    <mergeCell ref="B14:D14"/>
    <mergeCell ref="B34:D34"/>
    <mergeCell ref="A1:H1"/>
    <mergeCell ref="A4:H4"/>
    <mergeCell ref="A11:H11"/>
    <mergeCell ref="A3:H3"/>
    <mergeCell ref="A7:H7"/>
    <mergeCell ref="A5:H5"/>
  </mergeCells>
  <pageMargins left="0.7" right="0.7" top="0.78740157499999996" bottom="0.78740157499999996" header="0.3" footer="0.3"/>
  <pageSetup paperSize="9" scale="95" orientation="landscape" r:id="rId1"/>
  <rowBreaks count="1" manualBreakCount="1">
    <brk id="12" max="7" man="1"/>
  </rowBreaks>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A19" zoomScale="110" zoomScaleNormal="110" workbookViewId="0">
      <selection activeCell="E28" sqref="E28"/>
    </sheetView>
  </sheetViews>
  <sheetFormatPr baseColWidth="10" defaultRowHeight="12.75" x14ac:dyDescent="0.2"/>
  <cols>
    <col min="1" max="1" width="3" style="44" customWidth="1"/>
    <col min="2" max="2" width="44.7109375" style="44" customWidth="1"/>
    <col min="3" max="3" width="19.140625" style="44" customWidth="1"/>
    <col min="4" max="4" width="21.140625" style="44" customWidth="1"/>
    <col min="5" max="5" width="21.42578125" style="44" customWidth="1"/>
    <col min="6" max="6" width="19.5703125" style="44" customWidth="1"/>
    <col min="7" max="7" width="5.42578125" style="44" customWidth="1"/>
    <col min="8" max="8" width="5.28515625" style="44" customWidth="1"/>
    <col min="9" max="9" width="3.85546875" style="44" customWidth="1"/>
    <col min="10" max="10" width="11.42578125" style="78"/>
    <col min="11" max="11" width="46.5703125" style="78" customWidth="1"/>
    <col min="12" max="12" width="19.140625" style="78" customWidth="1"/>
    <col min="13" max="16384" width="11.42578125" style="44"/>
  </cols>
  <sheetData>
    <row r="1" spans="1:12" ht="47.25" customHeight="1" x14ac:dyDescent="0.2">
      <c r="A1" s="360" t="s">
        <v>152</v>
      </c>
      <c r="B1" s="361"/>
      <c r="C1" s="361"/>
      <c r="D1" s="361"/>
      <c r="E1" s="361"/>
      <c r="F1" s="361"/>
      <c r="G1" s="361"/>
      <c r="H1" s="361"/>
      <c r="I1" s="43"/>
    </row>
    <row r="2" spans="1:12" ht="11.25" customHeight="1" thickBot="1" x14ac:dyDescent="0.3">
      <c r="A2" s="113"/>
      <c r="B2" s="51"/>
      <c r="C2" s="51"/>
      <c r="D2" s="51"/>
      <c r="E2" s="51"/>
      <c r="F2" s="51"/>
      <c r="G2" s="51"/>
      <c r="H2" s="51"/>
      <c r="I2" s="43"/>
    </row>
    <row r="3" spans="1:12" ht="18" customHeight="1" thickBot="1" x14ac:dyDescent="0.25">
      <c r="A3" s="364" t="s">
        <v>205</v>
      </c>
      <c r="B3" s="372"/>
      <c r="C3" s="372"/>
      <c r="D3" s="372"/>
      <c r="E3" s="372"/>
      <c r="F3" s="372"/>
      <c r="G3" s="372"/>
      <c r="H3" s="372"/>
      <c r="I3" s="43"/>
    </row>
    <row r="4" spans="1:12" ht="39.75" customHeight="1" x14ac:dyDescent="0.2">
      <c r="A4" s="371" t="s">
        <v>256</v>
      </c>
      <c r="B4" s="371"/>
      <c r="C4" s="371"/>
      <c r="D4" s="371"/>
      <c r="E4" s="371"/>
      <c r="F4" s="371"/>
      <c r="G4" s="371"/>
      <c r="H4" s="371"/>
      <c r="I4" s="43"/>
    </row>
    <row r="5" spans="1:12" ht="218.25" customHeight="1" x14ac:dyDescent="0.2">
      <c r="A5" s="368" t="s">
        <v>303</v>
      </c>
      <c r="B5" s="375"/>
      <c r="C5" s="375"/>
      <c r="D5" s="375"/>
      <c r="E5" s="375"/>
      <c r="F5" s="375"/>
      <c r="G5" s="375"/>
      <c r="H5" s="375"/>
      <c r="I5" s="43"/>
    </row>
    <row r="6" spans="1:12" ht="10.5" customHeight="1" x14ac:dyDescent="0.2">
      <c r="A6" s="77"/>
      <c r="B6" s="77"/>
      <c r="C6" s="77"/>
      <c r="D6" s="77"/>
      <c r="E6" s="77"/>
      <c r="F6" s="77"/>
      <c r="G6" s="77"/>
      <c r="H6" s="77"/>
      <c r="I6" s="43"/>
    </row>
    <row r="7" spans="1:12" s="47" customFormat="1" ht="15" x14ac:dyDescent="0.2">
      <c r="A7" s="366" t="s">
        <v>192</v>
      </c>
      <c r="B7" s="367"/>
      <c r="C7" s="367"/>
      <c r="D7" s="367"/>
      <c r="E7" s="367"/>
      <c r="F7" s="367"/>
      <c r="G7" s="367"/>
      <c r="H7" s="367"/>
      <c r="I7" s="46"/>
      <c r="J7" s="79"/>
      <c r="K7" s="79"/>
      <c r="L7" s="79"/>
    </row>
    <row r="8" spans="1:12" s="47" customFormat="1" ht="15" x14ac:dyDescent="0.2">
      <c r="A8" s="48" t="s">
        <v>53</v>
      </c>
      <c r="B8" s="48"/>
      <c r="C8" s="48"/>
      <c r="D8" s="48"/>
      <c r="E8" s="48"/>
      <c r="F8" s="87"/>
      <c r="G8" s="87"/>
      <c r="H8" s="87"/>
      <c r="I8" s="46"/>
      <c r="J8" s="79"/>
      <c r="K8" s="79"/>
      <c r="L8" s="79"/>
    </row>
    <row r="9" spans="1:12" s="47" customFormat="1" ht="15" x14ac:dyDescent="0.2">
      <c r="A9" s="49" t="s">
        <v>185</v>
      </c>
      <c r="B9" s="49"/>
      <c r="C9" s="49"/>
      <c r="D9" s="49"/>
      <c r="E9" s="49"/>
      <c r="F9" s="87"/>
      <c r="G9" s="87"/>
      <c r="H9" s="87"/>
      <c r="I9" s="46"/>
      <c r="J9" s="79"/>
      <c r="K9" s="79"/>
      <c r="L9" s="79"/>
    </row>
    <row r="10" spans="1:12" s="47" customFormat="1" ht="39.75" customHeight="1" x14ac:dyDescent="0.2">
      <c r="A10" s="373" t="s">
        <v>214</v>
      </c>
      <c r="B10" s="374"/>
      <c r="C10" s="374"/>
      <c r="D10" s="374"/>
      <c r="E10" s="374"/>
      <c r="F10" s="374"/>
      <c r="G10" s="374"/>
      <c r="H10" s="374"/>
      <c r="I10" s="46"/>
      <c r="J10" s="79"/>
      <c r="K10" s="79"/>
      <c r="L10" s="79"/>
    </row>
    <row r="11" spans="1:12" s="47" customFormat="1" ht="15" x14ac:dyDescent="0.2">
      <c r="A11" s="89"/>
      <c r="B11" s="89"/>
      <c r="C11" s="89"/>
      <c r="D11" s="89"/>
      <c r="E11" s="89"/>
      <c r="F11" s="87"/>
      <c r="G11" s="87"/>
      <c r="H11" s="87"/>
      <c r="I11" s="46"/>
      <c r="J11" s="79"/>
      <c r="K11" s="79"/>
      <c r="L11" s="79"/>
    </row>
    <row r="12" spans="1:12" s="47" customFormat="1" ht="7.5" customHeight="1" x14ac:dyDescent="0.2">
      <c r="A12" s="45"/>
      <c r="B12" s="45"/>
      <c r="C12" s="45"/>
      <c r="D12" s="45"/>
      <c r="E12" s="45"/>
      <c r="F12" s="45"/>
      <c r="G12" s="45"/>
      <c r="H12" s="45"/>
      <c r="I12" s="46"/>
      <c r="J12" s="79"/>
      <c r="K12" s="79"/>
      <c r="L12" s="79"/>
    </row>
    <row r="13" spans="1:12" s="47" customFormat="1" ht="50.25" customHeight="1" x14ac:dyDescent="0.2">
      <c r="A13" s="363" t="s">
        <v>248</v>
      </c>
      <c r="B13" s="363"/>
      <c r="C13" s="363"/>
      <c r="D13" s="363"/>
      <c r="E13" s="363"/>
      <c r="F13" s="363"/>
      <c r="G13" s="363"/>
      <c r="H13" s="363"/>
      <c r="I13" s="46"/>
      <c r="J13" s="79"/>
      <c r="K13" s="79"/>
      <c r="L13" s="79"/>
    </row>
    <row r="14" spans="1:12" x14ac:dyDescent="0.2">
      <c r="A14" s="50"/>
      <c r="B14" s="50"/>
      <c r="C14" s="50"/>
      <c r="D14" s="50"/>
      <c r="E14" s="50"/>
      <c r="F14" s="50"/>
      <c r="G14" s="50"/>
      <c r="H14" s="51"/>
      <c r="I14" s="43"/>
    </row>
    <row r="15" spans="1:12" x14ac:dyDescent="0.2">
      <c r="A15" s="50"/>
      <c r="B15" s="50"/>
      <c r="C15" s="50"/>
      <c r="D15" s="50"/>
      <c r="E15" s="50"/>
      <c r="F15" s="50"/>
      <c r="G15" s="50"/>
      <c r="H15" s="43"/>
      <c r="I15" s="43"/>
      <c r="J15" s="56"/>
      <c r="K15" s="56"/>
      <c r="L15" s="56"/>
    </row>
    <row r="16" spans="1:12" x14ac:dyDescent="0.2">
      <c r="A16" s="122"/>
      <c r="B16" s="122"/>
      <c r="C16" s="122"/>
      <c r="D16" s="122"/>
      <c r="E16" s="122"/>
      <c r="F16" s="122"/>
      <c r="G16" s="122"/>
      <c r="H16" s="122"/>
      <c r="I16" s="43"/>
    </row>
    <row r="17" spans="1:12" s="55" customFormat="1" ht="21" customHeight="1" x14ac:dyDescent="0.2">
      <c r="A17" s="213">
        <v>2</v>
      </c>
      <c r="B17" s="356" t="s">
        <v>133</v>
      </c>
      <c r="C17" s="370"/>
      <c r="D17" s="370"/>
      <c r="E17" s="69"/>
      <c r="F17" s="69"/>
      <c r="G17" s="124"/>
      <c r="H17" s="124"/>
      <c r="I17" s="54"/>
      <c r="J17" s="80"/>
      <c r="K17" s="80"/>
      <c r="L17" s="80"/>
    </row>
    <row r="18" spans="1:12" ht="25.5" x14ac:dyDescent="0.2">
      <c r="A18" s="122"/>
      <c r="B18" s="225" t="s">
        <v>325</v>
      </c>
      <c r="C18" s="216"/>
      <c r="D18" s="194" t="s">
        <v>76</v>
      </c>
      <c r="E18" s="70"/>
      <c r="F18" s="60"/>
      <c r="G18" s="122"/>
      <c r="H18" s="122"/>
      <c r="I18" s="43"/>
    </row>
    <row r="19" spans="1:12" ht="25.5" x14ac:dyDescent="0.2">
      <c r="A19" s="122"/>
      <c r="B19" s="226" t="s">
        <v>324</v>
      </c>
      <c r="C19" s="216"/>
      <c r="D19" s="194" t="s">
        <v>76</v>
      </c>
      <c r="E19" s="70"/>
      <c r="F19" s="60"/>
      <c r="G19" s="122"/>
      <c r="H19" s="122"/>
      <c r="I19" s="43"/>
    </row>
    <row r="20" spans="1:12" ht="28.5" x14ac:dyDescent="0.2">
      <c r="A20" s="122"/>
      <c r="B20" s="204" t="s">
        <v>95</v>
      </c>
      <c r="C20" s="216"/>
      <c r="D20" s="194" t="s">
        <v>76</v>
      </c>
      <c r="E20" s="70"/>
      <c r="F20" s="60"/>
      <c r="G20" s="122"/>
      <c r="H20" s="122"/>
      <c r="I20" s="43"/>
    </row>
    <row r="21" spans="1:12" ht="41.25" x14ac:dyDescent="0.2">
      <c r="A21" s="122"/>
      <c r="B21" s="215" t="s">
        <v>107</v>
      </c>
      <c r="C21" s="216">
        <v>1.4</v>
      </c>
      <c r="D21" s="227" t="s">
        <v>153</v>
      </c>
      <c r="E21" s="70"/>
      <c r="F21" s="70"/>
      <c r="G21" s="122"/>
      <c r="H21" s="122"/>
      <c r="I21" s="43"/>
    </row>
    <row r="22" spans="1:12" ht="60" x14ac:dyDescent="0.2">
      <c r="A22" s="122"/>
      <c r="B22" s="204" t="s">
        <v>100</v>
      </c>
      <c r="C22" s="198">
        <f>(C18/1000)*C21</f>
        <v>0</v>
      </c>
      <c r="D22" s="208" t="s">
        <v>108</v>
      </c>
      <c r="E22" s="70"/>
      <c r="F22" s="60"/>
      <c r="G22" s="122"/>
      <c r="H22" s="122"/>
      <c r="I22" s="43"/>
    </row>
    <row r="23" spans="1:12" x14ac:dyDescent="0.2">
      <c r="A23" s="122"/>
      <c r="B23" s="203" t="s">
        <v>55</v>
      </c>
      <c r="C23" s="198"/>
      <c r="D23" s="209" t="s">
        <v>77</v>
      </c>
      <c r="E23" s="60"/>
      <c r="F23" s="60"/>
      <c r="G23" s="122"/>
      <c r="H23" s="122"/>
      <c r="I23" s="43"/>
    </row>
    <row r="24" spans="1:12" x14ac:dyDescent="0.2">
      <c r="A24" s="122"/>
      <c r="B24" s="203" t="s">
        <v>54</v>
      </c>
      <c r="C24" s="198"/>
      <c r="D24" s="209" t="s">
        <v>77</v>
      </c>
      <c r="E24" s="60"/>
      <c r="F24" s="60"/>
      <c r="G24" s="122"/>
      <c r="H24" s="122"/>
      <c r="I24" s="43"/>
    </row>
    <row r="25" spans="1:12" ht="15.75" x14ac:dyDescent="0.2">
      <c r="A25" s="122"/>
      <c r="B25" s="204" t="s">
        <v>194</v>
      </c>
      <c r="C25" s="228">
        <v>5.5000000000000003E-7</v>
      </c>
      <c r="D25" s="229" t="s">
        <v>75</v>
      </c>
      <c r="E25" s="60"/>
      <c r="F25" s="60"/>
      <c r="G25" s="122"/>
      <c r="H25" s="122"/>
      <c r="I25" s="43"/>
    </row>
    <row r="26" spans="1:12" ht="15.75" x14ac:dyDescent="0.2">
      <c r="A26" s="122"/>
      <c r="B26" s="204" t="s">
        <v>150</v>
      </c>
      <c r="C26" s="201">
        <v>5400</v>
      </c>
      <c r="D26" s="229" t="s">
        <v>75</v>
      </c>
      <c r="E26" s="60"/>
      <c r="F26" s="60"/>
      <c r="G26" s="122"/>
      <c r="H26" s="122"/>
      <c r="I26" s="43"/>
    </row>
    <row r="27" spans="1:12" ht="25.5" x14ac:dyDescent="0.2">
      <c r="A27" s="122"/>
      <c r="B27" s="204" t="s">
        <v>143</v>
      </c>
      <c r="C27" s="199">
        <v>1</v>
      </c>
      <c r="D27" s="212" t="s">
        <v>136</v>
      </c>
      <c r="E27" s="60"/>
      <c r="F27" s="60"/>
      <c r="G27" s="122"/>
      <c r="H27" s="122"/>
      <c r="I27" s="43"/>
    </row>
    <row r="28" spans="1:12" ht="42.75" customHeight="1" x14ac:dyDescent="0.2">
      <c r="A28" s="122"/>
      <c r="B28" s="204" t="s">
        <v>106</v>
      </c>
      <c r="C28" s="199">
        <v>1</v>
      </c>
      <c r="D28" s="230" t="s">
        <v>154</v>
      </c>
      <c r="E28" s="60"/>
      <c r="F28" s="60"/>
      <c r="G28" s="122"/>
      <c r="H28" s="122"/>
      <c r="I28" s="43"/>
    </row>
    <row r="29" spans="1:12" x14ac:dyDescent="0.2">
      <c r="A29" s="122"/>
      <c r="B29" s="61"/>
      <c r="C29" s="61"/>
      <c r="D29" s="60"/>
      <c r="E29" s="60"/>
      <c r="F29" s="60"/>
      <c r="G29" s="122"/>
      <c r="H29" s="122"/>
      <c r="I29" s="43"/>
    </row>
    <row r="30" spans="1:12" ht="13.5" thickBot="1" x14ac:dyDescent="0.25">
      <c r="A30" s="122"/>
      <c r="C30" s="68"/>
      <c r="D30" s="68"/>
      <c r="E30" s="68"/>
      <c r="F30" s="68"/>
      <c r="G30" s="122"/>
      <c r="H30" s="122"/>
      <c r="I30" s="43"/>
    </row>
    <row r="31" spans="1:12" ht="30" customHeight="1" thickBot="1" x14ac:dyDescent="0.25">
      <c r="A31" s="122"/>
      <c r="B31" s="195" t="s">
        <v>321</v>
      </c>
      <c r="C31" s="224" t="s">
        <v>3</v>
      </c>
      <c r="D31" s="224" t="s">
        <v>4</v>
      </c>
      <c r="E31" s="224" t="s">
        <v>59</v>
      </c>
      <c r="F31" s="224" t="s">
        <v>5</v>
      </c>
      <c r="G31" s="122"/>
      <c r="H31" s="122"/>
      <c r="I31" s="43"/>
    </row>
    <row r="32" spans="1:12" ht="25.5" x14ac:dyDescent="0.2">
      <c r="A32" s="122"/>
      <c r="B32" s="148" t="s">
        <v>257</v>
      </c>
      <c r="C32" s="228">
        <f>(C22*C25*C26*C27*C28)/60</f>
        <v>0</v>
      </c>
      <c r="D32" s="228">
        <f>(C22*C25*C26*C27*C28)/10</f>
        <v>0</v>
      </c>
      <c r="E32" s="228">
        <f>(C22*C25*C26*C27*C28)/23.9</f>
        <v>0</v>
      </c>
      <c r="F32" s="228">
        <f>(C22*C25*C26*C27*C28)/8</f>
        <v>0</v>
      </c>
      <c r="G32" s="122"/>
      <c r="H32" s="122"/>
      <c r="I32" s="43"/>
    </row>
    <row r="33" spans="1:9" ht="25.5" x14ac:dyDescent="0.2">
      <c r="A33" s="122"/>
      <c r="B33" s="150" t="s">
        <v>40</v>
      </c>
      <c r="C33" s="231" t="e">
        <f>C32/C23*100</f>
        <v>#DIV/0!</v>
      </c>
      <c r="D33" s="231" t="e">
        <f>D32/C23*100</f>
        <v>#DIV/0!</v>
      </c>
      <c r="E33" s="231" t="e">
        <f>E32/C23*100</f>
        <v>#DIV/0!</v>
      </c>
      <c r="F33" s="231" t="e">
        <f>F32/C23*100</f>
        <v>#DIV/0!</v>
      </c>
      <c r="G33" s="122"/>
      <c r="H33" s="122"/>
      <c r="I33" s="43"/>
    </row>
    <row r="34" spans="1:9" ht="26.25" thickBot="1" x14ac:dyDescent="0.25">
      <c r="A34" s="122"/>
      <c r="B34" s="149" t="s">
        <v>41</v>
      </c>
      <c r="C34" s="232" t="e">
        <f>C32/C24*100</f>
        <v>#DIV/0!</v>
      </c>
      <c r="D34" s="232" t="e">
        <f>D32/C24*100</f>
        <v>#DIV/0!</v>
      </c>
      <c r="E34" s="232" t="e">
        <f>E32/C24*100</f>
        <v>#DIV/0!</v>
      </c>
      <c r="F34" s="232" t="e">
        <f>F32/C24*100</f>
        <v>#DIV/0!</v>
      </c>
      <c r="G34" s="122"/>
      <c r="H34" s="122"/>
      <c r="I34" s="43"/>
    </row>
    <row r="35" spans="1:9" ht="19.5" customHeight="1" x14ac:dyDescent="0.2">
      <c r="A35" s="122"/>
      <c r="B35" s="233" t="s">
        <v>348</v>
      </c>
      <c r="C35" s="234"/>
      <c r="D35" s="234"/>
      <c r="E35" s="234"/>
      <c r="F35" s="234"/>
      <c r="G35" s="122"/>
      <c r="H35" s="122"/>
      <c r="I35" s="43"/>
    </row>
    <row r="36" spans="1:9" x14ac:dyDescent="0.2">
      <c r="A36" s="122"/>
      <c r="B36" s="122"/>
      <c r="C36" s="122"/>
      <c r="D36" s="122"/>
      <c r="E36" s="122"/>
      <c r="F36" s="122"/>
      <c r="G36" s="122"/>
      <c r="H36" s="122"/>
      <c r="I36" s="43"/>
    </row>
    <row r="37" spans="1:9" x14ac:dyDescent="0.2">
      <c r="A37" s="50"/>
      <c r="B37" s="50"/>
      <c r="C37" s="50"/>
      <c r="D37" s="50"/>
      <c r="E37" s="50"/>
      <c r="F37" s="50"/>
      <c r="G37" s="50"/>
      <c r="H37" s="43"/>
      <c r="I37" s="43"/>
    </row>
    <row r="38" spans="1:9" s="78" customFormat="1" x14ac:dyDescent="0.2">
      <c r="A38" s="56"/>
      <c r="B38" s="56"/>
      <c r="C38" s="56"/>
      <c r="D38" s="56"/>
      <c r="E38" s="56"/>
      <c r="F38" s="56"/>
      <c r="G38" s="56"/>
    </row>
    <row r="39" spans="1:9" s="78" customFormat="1" x14ac:dyDescent="0.2">
      <c r="A39" s="56"/>
      <c r="B39" s="56"/>
      <c r="C39" s="56"/>
      <c r="D39" s="56"/>
      <c r="E39" s="56"/>
      <c r="F39" s="56"/>
      <c r="G39" s="56"/>
    </row>
    <row r="40" spans="1:9" s="78" customFormat="1" x14ac:dyDescent="0.2">
      <c r="A40" s="56"/>
      <c r="B40" s="56"/>
      <c r="C40" s="56"/>
      <c r="D40" s="56"/>
      <c r="E40" s="56"/>
      <c r="F40" s="56"/>
      <c r="G40" s="56"/>
    </row>
    <row r="41" spans="1:9" s="78" customFormat="1" x14ac:dyDescent="0.2">
      <c r="A41" s="56"/>
      <c r="B41" s="56"/>
      <c r="C41" s="56"/>
      <c r="D41" s="56"/>
      <c r="E41" s="56"/>
      <c r="F41" s="56"/>
      <c r="G41" s="56"/>
    </row>
    <row r="42" spans="1:9" s="78" customFormat="1" x14ac:dyDescent="0.2">
      <c r="A42" s="56"/>
      <c r="B42" s="56"/>
      <c r="C42" s="56"/>
      <c r="D42" s="56"/>
      <c r="E42" s="56"/>
      <c r="F42" s="56"/>
      <c r="G42" s="56"/>
    </row>
    <row r="43" spans="1:9" s="78" customFormat="1" x14ac:dyDescent="0.2">
      <c r="A43" s="56"/>
      <c r="B43" s="56"/>
      <c r="C43" s="56"/>
      <c r="D43" s="56"/>
      <c r="E43" s="56"/>
      <c r="F43" s="56"/>
      <c r="G43" s="56"/>
    </row>
    <row r="44" spans="1:9" s="78" customFormat="1" x14ac:dyDescent="0.2">
      <c r="A44" s="56"/>
      <c r="B44" s="56"/>
      <c r="C44" s="56"/>
      <c r="D44" s="56"/>
      <c r="E44" s="56"/>
      <c r="F44" s="56"/>
      <c r="G44" s="56"/>
    </row>
    <row r="45" spans="1:9" s="78" customFormat="1" x14ac:dyDescent="0.2">
      <c r="A45" s="56"/>
      <c r="B45" s="56"/>
      <c r="C45" s="56"/>
      <c r="D45" s="56"/>
      <c r="E45" s="56"/>
      <c r="F45" s="56"/>
      <c r="G45" s="56"/>
    </row>
    <row r="46" spans="1:9" s="78" customFormat="1" x14ac:dyDescent="0.2">
      <c r="A46" s="56"/>
      <c r="B46" s="56"/>
      <c r="C46" s="56"/>
      <c r="D46" s="56"/>
      <c r="E46" s="56"/>
      <c r="F46" s="56"/>
      <c r="G46" s="56"/>
    </row>
  </sheetData>
  <sheetProtection sheet="1" objects="1" scenarios="1"/>
  <protectedRanges>
    <protectedRange sqref="C23:D24" name="Bereich2"/>
    <protectedRange sqref="C18:D22" name="Bereich1"/>
    <protectedRange sqref="C27:D28" name="Bereich3"/>
  </protectedRanges>
  <mergeCells count="8">
    <mergeCell ref="B17:D17"/>
    <mergeCell ref="A1:H1"/>
    <mergeCell ref="A4:H4"/>
    <mergeCell ref="A13:H13"/>
    <mergeCell ref="A7:H7"/>
    <mergeCell ref="A3:H3"/>
    <mergeCell ref="A10:H10"/>
    <mergeCell ref="A5:H5"/>
  </mergeCells>
  <pageMargins left="0.7" right="0.7" top="0.78740157499999996" bottom="0.78740157499999996" header="0.3" footer="0.3"/>
  <pageSetup paperSize="9" scale="93" orientation="landscape" r:id="rId1"/>
  <rowBreaks count="1" manualBreakCount="1">
    <brk id="15"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16" zoomScale="110" zoomScaleNormal="110" workbookViewId="0">
      <selection activeCell="C21" sqref="C21"/>
    </sheetView>
  </sheetViews>
  <sheetFormatPr baseColWidth="10" defaultRowHeight="12.75" x14ac:dyDescent="0.2"/>
  <cols>
    <col min="1" max="1" width="3" style="44" customWidth="1"/>
    <col min="2" max="2" width="44.7109375" style="44" customWidth="1"/>
    <col min="3" max="3" width="19.140625" style="44" customWidth="1"/>
    <col min="4" max="4" width="21.140625" style="44" customWidth="1"/>
    <col min="5" max="5" width="21.42578125" style="44" customWidth="1"/>
    <col min="6" max="6" width="19.5703125" style="44" customWidth="1"/>
    <col min="7" max="7" width="5.42578125" style="44" customWidth="1"/>
    <col min="8" max="8" width="5.28515625" style="44" customWidth="1"/>
    <col min="9" max="9" width="3.85546875" style="44" customWidth="1"/>
    <col min="10" max="10" width="11.42578125" style="78"/>
    <col min="11" max="11" width="46.5703125" style="78" customWidth="1"/>
    <col min="12" max="12" width="19.140625" style="78" customWidth="1"/>
    <col min="13" max="13" width="21" style="78" customWidth="1"/>
    <col min="14" max="14" width="20.140625" style="78" customWidth="1"/>
    <col min="15" max="15" width="18.5703125" style="78" customWidth="1"/>
    <col min="16" max="19" width="11.42578125" style="78"/>
    <col min="20" max="16384" width="11.42578125" style="44"/>
  </cols>
  <sheetData>
    <row r="1" spans="1:19" ht="47.25" customHeight="1" x14ac:dyDescent="0.2">
      <c r="A1" s="360" t="s">
        <v>152</v>
      </c>
      <c r="B1" s="361"/>
      <c r="C1" s="361"/>
      <c r="D1" s="361"/>
      <c r="E1" s="361"/>
      <c r="F1" s="361"/>
      <c r="G1" s="361"/>
      <c r="H1" s="361"/>
      <c r="I1" s="43"/>
    </row>
    <row r="2" spans="1:19" ht="10.5" customHeight="1" thickBot="1" x14ac:dyDescent="0.3">
      <c r="A2" s="113"/>
      <c r="B2" s="51"/>
      <c r="C2" s="51"/>
      <c r="D2" s="51"/>
      <c r="E2" s="51"/>
      <c r="F2" s="51"/>
      <c r="G2" s="51"/>
      <c r="H2" s="51"/>
      <c r="I2" s="43"/>
    </row>
    <row r="3" spans="1:19" ht="20.25" customHeight="1" thickBot="1" x14ac:dyDescent="0.25">
      <c r="A3" s="364" t="s">
        <v>202</v>
      </c>
      <c r="B3" s="365"/>
      <c r="C3" s="365"/>
      <c r="D3" s="365"/>
      <c r="E3" s="365"/>
      <c r="F3" s="365"/>
      <c r="G3" s="365"/>
      <c r="H3" s="365"/>
      <c r="I3" s="43"/>
    </row>
    <row r="4" spans="1:19" ht="42" customHeight="1" x14ac:dyDescent="0.2">
      <c r="A4" s="371" t="s">
        <v>251</v>
      </c>
      <c r="B4" s="371"/>
      <c r="C4" s="371"/>
      <c r="D4" s="371"/>
      <c r="E4" s="371"/>
      <c r="F4" s="371"/>
      <c r="G4" s="371"/>
      <c r="H4" s="371"/>
      <c r="I4" s="43"/>
    </row>
    <row r="5" spans="1:19" ht="279.75" customHeight="1" x14ac:dyDescent="0.2">
      <c r="A5" s="368" t="s">
        <v>305</v>
      </c>
      <c r="B5" s="368"/>
      <c r="C5" s="368"/>
      <c r="D5" s="368"/>
      <c r="E5" s="368"/>
      <c r="F5" s="368"/>
      <c r="G5" s="368"/>
      <c r="H5" s="368"/>
      <c r="I5" s="43"/>
    </row>
    <row r="6" spans="1:19" s="47" customFormat="1" ht="15" customHeight="1" x14ac:dyDescent="0.2">
      <c r="A6" s="45"/>
      <c r="B6" s="45"/>
      <c r="C6" s="45"/>
      <c r="D6" s="45"/>
      <c r="E6" s="45"/>
      <c r="F6" s="45"/>
      <c r="G6" s="45"/>
      <c r="H6" s="45"/>
      <c r="I6" s="46"/>
      <c r="J6" s="79"/>
      <c r="K6" s="79"/>
      <c r="L6" s="79"/>
      <c r="M6" s="79"/>
      <c r="N6" s="79"/>
      <c r="O6" s="79"/>
      <c r="P6" s="79"/>
      <c r="Q6" s="79"/>
      <c r="R6" s="79"/>
      <c r="S6" s="79"/>
    </row>
    <row r="7" spans="1:19" x14ac:dyDescent="0.2">
      <c r="A7" s="366" t="s">
        <v>192</v>
      </c>
      <c r="B7" s="367"/>
      <c r="C7" s="367"/>
      <c r="D7" s="367"/>
      <c r="E7" s="367"/>
      <c r="F7" s="367"/>
      <c r="G7" s="367"/>
      <c r="H7" s="367"/>
      <c r="I7" s="43"/>
    </row>
    <row r="8" spans="1:19" s="47" customFormat="1" ht="17.25" customHeight="1" x14ac:dyDescent="0.2">
      <c r="A8" s="48" t="s">
        <v>53</v>
      </c>
      <c r="B8" s="48"/>
      <c r="C8" s="48"/>
      <c r="D8" s="48"/>
      <c r="E8" s="48"/>
      <c r="F8" s="87"/>
      <c r="G8" s="87"/>
      <c r="H8" s="87"/>
      <c r="I8" s="46"/>
      <c r="J8" s="79"/>
      <c r="K8" s="79"/>
      <c r="L8" s="79"/>
      <c r="M8" s="79"/>
      <c r="N8" s="79"/>
      <c r="O8" s="79"/>
      <c r="P8" s="79"/>
      <c r="Q8" s="79"/>
      <c r="R8" s="79"/>
      <c r="S8" s="79"/>
    </row>
    <row r="9" spans="1:19" s="47" customFormat="1" ht="16.5" customHeight="1" x14ac:dyDescent="0.2">
      <c r="A9" s="49" t="s">
        <v>185</v>
      </c>
      <c r="B9" s="49"/>
      <c r="C9" s="49"/>
      <c r="D9" s="49"/>
      <c r="E9" s="49"/>
      <c r="F9" s="87"/>
      <c r="G9" s="87"/>
      <c r="H9" s="87"/>
      <c r="I9" s="46"/>
      <c r="J9" s="79"/>
      <c r="K9" s="79"/>
      <c r="L9" s="79"/>
      <c r="M9" s="79"/>
      <c r="N9" s="79"/>
      <c r="O9" s="79"/>
      <c r="P9" s="79"/>
      <c r="Q9" s="79"/>
      <c r="R9" s="79"/>
      <c r="S9" s="79"/>
    </row>
    <row r="10" spans="1:19" s="47" customFormat="1" ht="38.25" customHeight="1" x14ac:dyDescent="0.2">
      <c r="A10" s="373" t="s">
        <v>304</v>
      </c>
      <c r="B10" s="377"/>
      <c r="C10" s="377"/>
      <c r="D10" s="377"/>
      <c r="E10" s="377"/>
      <c r="F10" s="377"/>
      <c r="G10" s="377"/>
      <c r="H10" s="377"/>
      <c r="I10" s="46"/>
      <c r="J10" s="79"/>
      <c r="K10" s="79"/>
      <c r="L10" s="79"/>
      <c r="M10" s="79"/>
      <c r="N10" s="79"/>
      <c r="O10" s="79"/>
      <c r="P10" s="79"/>
      <c r="Q10" s="79"/>
      <c r="R10" s="79"/>
      <c r="S10" s="79"/>
    </row>
    <row r="11" spans="1:19" s="47" customFormat="1" ht="12.75" customHeight="1" x14ac:dyDescent="0.2">
      <c r="A11" s="89"/>
      <c r="B11" s="89"/>
      <c r="C11" s="89"/>
      <c r="D11" s="89"/>
      <c r="E11" s="89"/>
      <c r="F11" s="87"/>
      <c r="G11" s="87"/>
      <c r="H11" s="87"/>
      <c r="I11" s="46"/>
      <c r="J11" s="79"/>
      <c r="K11" s="79"/>
      <c r="L11" s="79"/>
      <c r="M11" s="79"/>
      <c r="N11" s="79"/>
      <c r="O11" s="79"/>
      <c r="P11" s="79"/>
      <c r="Q11" s="79"/>
      <c r="R11" s="79"/>
      <c r="S11" s="79"/>
    </row>
    <row r="12" spans="1:19" s="47" customFormat="1" ht="9" customHeight="1" x14ac:dyDescent="0.2">
      <c r="A12" s="45"/>
      <c r="B12" s="45"/>
      <c r="C12" s="45"/>
      <c r="D12" s="45"/>
      <c r="E12" s="45"/>
      <c r="F12" s="45"/>
      <c r="G12" s="45"/>
      <c r="H12" s="45"/>
      <c r="I12" s="46"/>
      <c r="J12" s="79"/>
      <c r="K12" s="79"/>
      <c r="L12" s="79"/>
      <c r="M12" s="79"/>
      <c r="N12" s="79"/>
      <c r="O12" s="79"/>
      <c r="P12" s="79"/>
      <c r="Q12" s="79"/>
      <c r="R12" s="79"/>
      <c r="S12" s="79"/>
    </row>
    <row r="13" spans="1:19" s="47" customFormat="1" ht="50.25" customHeight="1" x14ac:dyDescent="0.2">
      <c r="A13" s="363" t="s">
        <v>248</v>
      </c>
      <c r="B13" s="363"/>
      <c r="C13" s="363"/>
      <c r="D13" s="363"/>
      <c r="E13" s="363"/>
      <c r="F13" s="363"/>
      <c r="G13" s="363"/>
      <c r="H13" s="363"/>
      <c r="I13" s="46"/>
      <c r="J13" s="79"/>
      <c r="K13" s="79"/>
      <c r="L13" s="79"/>
      <c r="M13" s="79"/>
      <c r="N13" s="79"/>
      <c r="O13" s="79"/>
      <c r="P13" s="79"/>
      <c r="Q13" s="79"/>
      <c r="R13" s="79"/>
      <c r="S13" s="79"/>
    </row>
    <row r="14" spans="1:19" x14ac:dyDescent="0.2">
      <c r="A14" s="50"/>
      <c r="B14" s="50"/>
      <c r="C14" s="50"/>
      <c r="D14" s="50"/>
      <c r="E14" s="50"/>
      <c r="F14" s="50"/>
      <c r="G14" s="50"/>
      <c r="H14" s="51"/>
      <c r="I14" s="43"/>
    </row>
    <row r="15" spans="1:19" x14ac:dyDescent="0.2">
      <c r="A15" s="122"/>
      <c r="B15" s="122"/>
      <c r="C15" s="122"/>
      <c r="D15" s="122"/>
      <c r="E15" s="122"/>
      <c r="F15" s="122"/>
      <c r="G15" s="122"/>
      <c r="H15" s="122"/>
      <c r="I15" s="43"/>
    </row>
    <row r="16" spans="1:19" s="55" customFormat="1" ht="21" customHeight="1" x14ac:dyDescent="0.2">
      <c r="A16" s="213">
        <v>3</v>
      </c>
      <c r="B16" s="356" t="s">
        <v>6</v>
      </c>
      <c r="C16" s="376"/>
      <c r="D16" s="376"/>
      <c r="E16" s="52"/>
      <c r="F16" s="53"/>
      <c r="G16" s="124"/>
      <c r="H16" s="124"/>
      <c r="I16" s="54"/>
      <c r="J16" s="80"/>
      <c r="K16" s="80"/>
      <c r="L16" s="80"/>
      <c r="M16" s="80"/>
      <c r="N16" s="80"/>
      <c r="O16" s="80"/>
      <c r="P16" s="80"/>
      <c r="Q16" s="80"/>
      <c r="R16" s="80"/>
      <c r="S16" s="80"/>
    </row>
    <row r="17" spans="1:19" s="55" customFormat="1" ht="25.5" x14ac:dyDescent="0.2">
      <c r="A17" s="125"/>
      <c r="B17" s="225" t="s">
        <v>323</v>
      </c>
      <c r="C17" s="216"/>
      <c r="D17" s="208" t="s">
        <v>76</v>
      </c>
      <c r="E17" s="52"/>
      <c r="F17" s="53"/>
      <c r="G17" s="124"/>
      <c r="H17" s="124"/>
      <c r="I17" s="54"/>
      <c r="J17" s="80"/>
      <c r="K17" s="80"/>
      <c r="L17" s="80"/>
      <c r="M17" s="80"/>
      <c r="N17" s="80"/>
      <c r="O17" s="80"/>
      <c r="P17" s="80"/>
      <c r="Q17" s="80"/>
      <c r="R17" s="80"/>
      <c r="S17" s="80"/>
    </row>
    <row r="18" spans="1:19" s="55" customFormat="1" ht="25.5" x14ac:dyDescent="0.2">
      <c r="A18" s="125"/>
      <c r="B18" s="226" t="s">
        <v>324</v>
      </c>
      <c r="C18" s="216"/>
      <c r="D18" s="208" t="s">
        <v>76</v>
      </c>
      <c r="E18" s="52"/>
      <c r="F18" s="53"/>
      <c r="G18" s="124"/>
      <c r="H18" s="124"/>
      <c r="I18" s="54"/>
      <c r="J18" s="80"/>
      <c r="K18" s="80"/>
      <c r="L18" s="80"/>
      <c r="M18" s="80"/>
      <c r="N18" s="80"/>
      <c r="O18" s="80"/>
      <c r="P18" s="80"/>
      <c r="Q18" s="80"/>
      <c r="R18" s="80"/>
      <c r="S18" s="80"/>
    </row>
    <row r="19" spans="1:19" ht="28.5" x14ac:dyDescent="0.2">
      <c r="A19" s="122"/>
      <c r="B19" s="204" t="s">
        <v>93</v>
      </c>
      <c r="C19" s="216"/>
      <c r="D19" s="208" t="s">
        <v>76</v>
      </c>
      <c r="E19" s="56"/>
      <c r="F19" s="56"/>
      <c r="G19" s="122"/>
      <c r="H19" s="122"/>
      <c r="I19" s="43"/>
    </row>
    <row r="20" spans="1:19" ht="28.5" x14ac:dyDescent="0.2">
      <c r="A20" s="122"/>
      <c r="B20" s="204" t="s">
        <v>72</v>
      </c>
      <c r="C20" s="216"/>
      <c r="D20" s="208" t="s">
        <v>48</v>
      </c>
      <c r="E20" s="56"/>
      <c r="F20" s="56"/>
      <c r="G20" s="122"/>
      <c r="H20" s="122"/>
      <c r="I20" s="43"/>
    </row>
    <row r="21" spans="1:19" ht="60" x14ac:dyDescent="0.2">
      <c r="A21" s="122"/>
      <c r="B21" s="204" t="s">
        <v>89</v>
      </c>
      <c r="C21" s="198">
        <f>(C20/1000)*C19</f>
        <v>0</v>
      </c>
      <c r="D21" s="235" t="s">
        <v>104</v>
      </c>
      <c r="E21" s="56"/>
      <c r="F21" s="56"/>
      <c r="G21" s="122"/>
      <c r="H21" s="122"/>
      <c r="I21" s="43"/>
    </row>
    <row r="22" spans="1:19" ht="16.5" customHeight="1" x14ac:dyDescent="0.2">
      <c r="A22" s="122"/>
      <c r="B22" s="203" t="s">
        <v>55</v>
      </c>
      <c r="C22" s="216"/>
      <c r="D22" s="209" t="s">
        <v>77</v>
      </c>
      <c r="E22" s="56"/>
      <c r="F22" s="56"/>
      <c r="G22" s="122"/>
      <c r="H22" s="122"/>
      <c r="I22" s="43"/>
    </row>
    <row r="23" spans="1:19" ht="16.5" customHeight="1" x14ac:dyDescent="0.2">
      <c r="A23" s="122"/>
      <c r="B23" s="203" t="s">
        <v>54</v>
      </c>
      <c r="C23" s="216"/>
      <c r="D23" s="209" t="s">
        <v>77</v>
      </c>
      <c r="E23" s="56"/>
      <c r="F23" s="56"/>
      <c r="G23" s="122"/>
      <c r="H23" s="122"/>
      <c r="I23" s="43"/>
      <c r="M23" s="140"/>
    </row>
    <row r="24" spans="1:19" ht="20.25" customHeight="1" x14ac:dyDescent="0.2">
      <c r="A24" s="122"/>
      <c r="B24" s="236" t="s">
        <v>144</v>
      </c>
      <c r="C24" s="237">
        <v>2.5</v>
      </c>
      <c r="D24" s="229" t="s">
        <v>75</v>
      </c>
      <c r="E24" s="56"/>
      <c r="F24" s="56"/>
      <c r="G24" s="122"/>
      <c r="H24" s="122"/>
      <c r="I24" s="43"/>
    </row>
    <row r="25" spans="1:19" ht="18.75" customHeight="1" x14ac:dyDescent="0.2">
      <c r="A25" s="122"/>
      <c r="B25" s="236" t="s">
        <v>145</v>
      </c>
      <c r="C25" s="238">
        <v>15</v>
      </c>
      <c r="D25" s="239" t="s">
        <v>75</v>
      </c>
      <c r="E25" s="56"/>
      <c r="F25" s="56"/>
      <c r="G25" s="122"/>
      <c r="H25" s="122"/>
      <c r="I25" s="43"/>
    </row>
    <row r="26" spans="1:19" ht="34.5" customHeight="1" x14ac:dyDescent="0.2">
      <c r="A26" s="122"/>
      <c r="B26" s="215" t="s">
        <v>138</v>
      </c>
      <c r="C26" s="240">
        <f>C21*(C24/C25)</f>
        <v>0</v>
      </c>
      <c r="D26" s="241" t="s">
        <v>139</v>
      </c>
      <c r="E26" s="56"/>
      <c r="F26" s="56"/>
      <c r="G26" s="122"/>
      <c r="H26" s="122"/>
      <c r="I26" s="43"/>
    </row>
    <row r="27" spans="1:19" ht="31.5" customHeight="1" x14ac:dyDescent="0.2">
      <c r="A27" s="122"/>
      <c r="B27" s="204" t="s">
        <v>141</v>
      </c>
      <c r="C27" s="237">
        <v>0.53</v>
      </c>
      <c r="D27" s="204" t="s">
        <v>177</v>
      </c>
      <c r="E27" s="56"/>
      <c r="F27" s="56"/>
      <c r="G27" s="122"/>
      <c r="H27" s="122"/>
      <c r="I27" s="43"/>
    </row>
    <row r="28" spans="1:19" ht="29.25" customHeight="1" x14ac:dyDescent="0.2">
      <c r="A28" s="122"/>
      <c r="B28" s="204" t="s">
        <v>178</v>
      </c>
      <c r="C28" s="200">
        <v>0.5</v>
      </c>
      <c r="D28" s="204" t="s">
        <v>181</v>
      </c>
      <c r="E28" s="56"/>
      <c r="F28" s="56"/>
      <c r="G28" s="122"/>
      <c r="H28" s="122"/>
      <c r="I28" s="43"/>
    </row>
    <row r="29" spans="1:19" ht="28.5" customHeight="1" x14ac:dyDescent="0.2">
      <c r="A29" s="122"/>
      <c r="B29" s="204" t="s">
        <v>179</v>
      </c>
      <c r="C29" s="200">
        <v>1</v>
      </c>
      <c r="D29" s="204" t="s">
        <v>180</v>
      </c>
      <c r="E29" s="56"/>
      <c r="F29" s="56"/>
      <c r="G29" s="122"/>
      <c r="H29" s="122"/>
      <c r="I29" s="43"/>
    </row>
    <row r="30" spans="1:19" ht="30" customHeight="1" x14ac:dyDescent="0.2">
      <c r="A30" s="122"/>
      <c r="B30" s="215" t="s">
        <v>143</v>
      </c>
      <c r="C30" s="199">
        <v>1</v>
      </c>
      <c r="D30" s="212" t="s">
        <v>136</v>
      </c>
      <c r="E30" s="56"/>
      <c r="F30" s="56"/>
      <c r="G30" s="122"/>
      <c r="H30" s="122"/>
      <c r="I30" s="43"/>
    </row>
    <row r="31" spans="1:19" ht="29.25" customHeight="1" x14ac:dyDescent="0.2">
      <c r="A31" s="122"/>
      <c r="B31" s="215" t="s">
        <v>106</v>
      </c>
      <c r="C31" s="199">
        <v>1</v>
      </c>
      <c r="D31" s="230" t="s">
        <v>44</v>
      </c>
      <c r="E31" s="56"/>
      <c r="F31" s="56"/>
      <c r="G31" s="122"/>
      <c r="H31" s="122"/>
      <c r="I31" s="43"/>
    </row>
    <row r="32" spans="1:19" x14ac:dyDescent="0.2">
      <c r="A32" s="122"/>
      <c r="E32" s="56"/>
      <c r="F32" s="56"/>
      <c r="G32" s="122"/>
      <c r="H32" s="122"/>
      <c r="I32" s="43"/>
    </row>
    <row r="33" spans="1:9" ht="13.5" thickBot="1" x14ac:dyDescent="0.25">
      <c r="A33" s="122"/>
      <c r="C33" s="244"/>
      <c r="D33" s="68"/>
      <c r="E33" s="56"/>
      <c r="F33" s="56"/>
      <c r="G33" s="122"/>
      <c r="H33" s="122"/>
      <c r="I33" s="43"/>
    </row>
    <row r="34" spans="1:9" ht="26.25" thickBot="1" x14ac:dyDescent="0.25">
      <c r="A34" s="122"/>
      <c r="B34" s="245" t="s">
        <v>321</v>
      </c>
      <c r="C34" s="224" t="s">
        <v>3</v>
      </c>
      <c r="D34" s="224" t="s">
        <v>4</v>
      </c>
      <c r="E34" s="224" t="s">
        <v>59</v>
      </c>
      <c r="F34" s="224" t="s">
        <v>5</v>
      </c>
      <c r="G34" s="122"/>
      <c r="H34" s="122"/>
      <c r="I34" s="43"/>
    </row>
    <row r="35" spans="1:9" ht="29.25" customHeight="1" x14ac:dyDescent="0.2">
      <c r="A35" s="122"/>
      <c r="B35" s="147" t="s">
        <v>249</v>
      </c>
      <c r="C35" s="219">
        <f>(C26*C27*C28*C30*C31)/60</f>
        <v>0</v>
      </c>
      <c r="D35" s="219">
        <f>(C26*C27*C28*C30*C31)/10</f>
        <v>0</v>
      </c>
      <c r="E35" s="219">
        <f>(C26*C27*C28*C30*C31)/23.9</f>
        <v>0</v>
      </c>
      <c r="F35" s="219">
        <f>(C26*C27*C28*C30*C31)/8</f>
        <v>0</v>
      </c>
      <c r="G35" s="122"/>
      <c r="H35" s="122"/>
      <c r="I35" s="43"/>
    </row>
    <row r="36" spans="1:9" ht="29.25" customHeight="1" thickBot="1" x14ac:dyDescent="0.25">
      <c r="A36" s="122"/>
      <c r="B36" s="148" t="s">
        <v>40</v>
      </c>
      <c r="C36" s="242" t="e">
        <f>C35/C22*100</f>
        <v>#DIV/0!</v>
      </c>
      <c r="D36" s="242" t="e">
        <f>D35/C22*100</f>
        <v>#DIV/0!</v>
      </c>
      <c r="E36" s="242" t="e">
        <f>E35/C22*100</f>
        <v>#DIV/0!</v>
      </c>
      <c r="F36" s="242" t="e">
        <f>F35/C22*100</f>
        <v>#DIV/0!</v>
      </c>
      <c r="G36" s="122"/>
      <c r="H36" s="122"/>
      <c r="I36" s="43"/>
    </row>
    <row r="37" spans="1:9" ht="28.5" customHeight="1" x14ac:dyDescent="0.2">
      <c r="A37" s="122"/>
      <c r="B37" s="147" t="s">
        <v>250</v>
      </c>
      <c r="C37" s="219">
        <f>(C26*C27*C29*C30*C31)/60</f>
        <v>0</v>
      </c>
      <c r="D37" s="219">
        <f>(C26*C27*C29*C30*C31)/10</f>
        <v>0</v>
      </c>
      <c r="E37" s="219">
        <f>(C26*C27*C29*C30*C31)/23.9</f>
        <v>0</v>
      </c>
      <c r="F37" s="219">
        <f>(C26*C27*C29*C30*C31)/8</f>
        <v>0</v>
      </c>
      <c r="G37" s="122"/>
      <c r="H37" s="122"/>
      <c r="I37" s="43"/>
    </row>
    <row r="38" spans="1:9" ht="30" customHeight="1" thickBot="1" x14ac:dyDescent="0.25">
      <c r="A38" s="122"/>
      <c r="B38" s="149" t="s">
        <v>41</v>
      </c>
      <c r="C38" s="222" t="e">
        <f>C37/C23*100</f>
        <v>#DIV/0!</v>
      </c>
      <c r="D38" s="222" t="e">
        <f>D37/C23*100</f>
        <v>#DIV/0!</v>
      </c>
      <c r="E38" s="222" t="e">
        <f>E37/C23*100</f>
        <v>#DIV/0!</v>
      </c>
      <c r="F38" s="222" t="e">
        <f>F37/C23*100</f>
        <v>#DIV/0!</v>
      </c>
      <c r="G38" s="122"/>
      <c r="H38" s="122"/>
      <c r="I38" s="43"/>
    </row>
    <row r="39" spans="1:9" ht="19.5" customHeight="1" x14ac:dyDescent="0.2">
      <c r="A39" s="122"/>
      <c r="B39" s="243" t="s">
        <v>344</v>
      </c>
      <c r="C39" s="73"/>
      <c r="D39" s="73"/>
      <c r="E39" s="73"/>
      <c r="F39" s="73"/>
      <c r="G39" s="122"/>
      <c r="H39" s="122"/>
      <c r="I39" s="43"/>
    </row>
    <row r="40" spans="1:9" x14ac:dyDescent="0.2">
      <c r="A40" s="122"/>
      <c r="B40" s="122"/>
      <c r="C40" s="122"/>
      <c r="D40" s="122"/>
      <c r="E40" s="122"/>
      <c r="F40" s="122"/>
      <c r="G40" s="122"/>
      <c r="H40" s="122"/>
      <c r="I40" s="43"/>
    </row>
    <row r="41" spans="1:9" x14ac:dyDescent="0.2">
      <c r="A41" s="50"/>
      <c r="B41" s="50"/>
      <c r="C41" s="50"/>
      <c r="D41" s="50"/>
      <c r="E41" s="59"/>
      <c r="F41" s="50"/>
      <c r="G41" s="50"/>
      <c r="H41" s="43"/>
      <c r="I41" s="43"/>
    </row>
    <row r="42" spans="1:9" s="78" customFormat="1" x14ac:dyDescent="0.2">
      <c r="A42" s="56"/>
      <c r="B42" s="56"/>
      <c r="C42" s="56"/>
      <c r="D42" s="56"/>
      <c r="E42" s="56"/>
      <c r="F42" s="56"/>
      <c r="G42" s="56"/>
    </row>
    <row r="43" spans="1:9" s="78" customFormat="1" x14ac:dyDescent="0.2">
      <c r="A43" s="56"/>
      <c r="B43" s="56"/>
      <c r="C43" s="56"/>
      <c r="D43" s="56"/>
      <c r="E43" s="56"/>
      <c r="F43" s="56"/>
      <c r="G43" s="56"/>
    </row>
    <row r="44" spans="1:9" s="78" customFormat="1" x14ac:dyDescent="0.2">
      <c r="A44" s="56"/>
      <c r="B44" s="56"/>
      <c r="C44" s="56"/>
      <c r="D44" s="56"/>
      <c r="E44" s="56"/>
      <c r="F44" s="56"/>
      <c r="G44" s="56"/>
    </row>
    <row r="45" spans="1:9" s="78" customFormat="1" x14ac:dyDescent="0.2">
      <c r="A45" s="56"/>
      <c r="B45" s="56"/>
      <c r="C45" s="56"/>
      <c r="D45" s="56"/>
      <c r="E45" s="56"/>
      <c r="F45" s="56"/>
      <c r="G45" s="56"/>
    </row>
    <row r="46" spans="1:9" s="78" customFormat="1" x14ac:dyDescent="0.2">
      <c r="A46" s="56"/>
      <c r="B46" s="56"/>
      <c r="C46" s="56"/>
      <c r="D46" s="56"/>
      <c r="E46" s="56"/>
      <c r="F46" s="56"/>
      <c r="G46" s="56"/>
    </row>
    <row r="47" spans="1:9" s="78" customFormat="1" x14ac:dyDescent="0.2">
      <c r="A47" s="56"/>
      <c r="B47" s="56"/>
      <c r="C47" s="56"/>
      <c r="D47" s="56"/>
      <c r="E47" s="56"/>
      <c r="F47" s="56"/>
      <c r="G47" s="56"/>
    </row>
  </sheetData>
  <sheetProtection sheet="1" objects="1" scenarios="1"/>
  <protectedRanges>
    <protectedRange sqref="C30:D31" name="Bereich3"/>
    <protectedRange sqref="C17:D21" name="Bereich1"/>
    <protectedRange sqref="C22:D23" name="Bereich2"/>
  </protectedRanges>
  <mergeCells count="8">
    <mergeCell ref="B16:D16"/>
    <mergeCell ref="A3:H3"/>
    <mergeCell ref="A1:H1"/>
    <mergeCell ref="A4:H4"/>
    <mergeCell ref="A13:H13"/>
    <mergeCell ref="A7:H7"/>
    <mergeCell ref="A10:H10"/>
    <mergeCell ref="A5:H5"/>
  </mergeCells>
  <pageMargins left="0.7" right="0.7" top="0.78740157499999996" bottom="0.78740157499999996" header="0.3" footer="0.3"/>
  <pageSetup paperSize="9" scale="89" orientation="landscape" r:id="rId1"/>
  <rowBreaks count="2" manualBreakCount="2">
    <brk id="15" max="7" man="1"/>
    <brk id="39" max="7" man="1"/>
  </rowBreaks>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opLeftCell="A14" zoomScale="110" zoomScaleNormal="110" workbookViewId="0">
      <selection activeCell="K26" sqref="K26"/>
    </sheetView>
  </sheetViews>
  <sheetFormatPr baseColWidth="10" defaultRowHeight="12.75" x14ac:dyDescent="0.2"/>
  <cols>
    <col min="1" max="1" width="3" style="44" customWidth="1"/>
    <col min="2" max="2" width="44.7109375" style="44" customWidth="1"/>
    <col min="3" max="3" width="19.140625" style="44" customWidth="1"/>
    <col min="4" max="4" width="21.140625" style="44" customWidth="1"/>
    <col min="5" max="5" width="21.42578125" style="44" customWidth="1"/>
    <col min="6" max="6" width="19.5703125" style="44" customWidth="1"/>
    <col min="7" max="7" width="5.42578125" style="44" customWidth="1"/>
    <col min="8" max="8" width="5.28515625" style="44" customWidth="1"/>
    <col min="9" max="9" width="3.85546875" style="44" customWidth="1"/>
    <col min="10" max="10" width="11.42578125" style="78"/>
    <col min="11" max="11" width="46.5703125" style="78" customWidth="1"/>
    <col min="12" max="12" width="19.140625" style="78" customWidth="1"/>
    <col min="13" max="13" width="21" style="78" customWidth="1"/>
    <col min="14" max="14" width="20.140625" style="78" customWidth="1"/>
    <col min="15" max="15" width="18.5703125" style="78" customWidth="1"/>
    <col min="16" max="19" width="11.42578125" style="78"/>
    <col min="20" max="16384" width="11.42578125" style="44"/>
  </cols>
  <sheetData>
    <row r="1" spans="1:19" ht="49.5" customHeight="1" x14ac:dyDescent="0.2">
      <c r="A1" s="360" t="s">
        <v>152</v>
      </c>
      <c r="B1" s="361"/>
      <c r="C1" s="361"/>
      <c r="D1" s="361"/>
      <c r="E1" s="361"/>
      <c r="F1" s="361"/>
      <c r="G1" s="361"/>
      <c r="H1" s="361"/>
      <c r="I1" s="43"/>
    </row>
    <row r="2" spans="1:19" ht="10.5" customHeight="1" thickBot="1" x14ac:dyDescent="0.3">
      <c r="A2" s="113"/>
      <c r="B2" s="51"/>
      <c r="C2" s="51"/>
      <c r="D2" s="51"/>
      <c r="E2" s="51"/>
      <c r="F2" s="51"/>
      <c r="G2" s="51"/>
      <c r="H2" s="51"/>
      <c r="I2" s="43"/>
    </row>
    <row r="3" spans="1:19" s="119" customFormat="1" ht="22.5" customHeight="1" thickBot="1" x14ac:dyDescent="0.25">
      <c r="A3" s="364" t="s">
        <v>203</v>
      </c>
      <c r="B3" s="372"/>
      <c r="C3" s="372"/>
      <c r="D3" s="372"/>
      <c r="E3" s="372"/>
      <c r="F3" s="372"/>
      <c r="G3" s="372"/>
      <c r="H3" s="372"/>
      <c r="I3" s="118"/>
      <c r="J3" s="139"/>
      <c r="K3" s="139"/>
      <c r="L3" s="139"/>
      <c r="M3" s="139"/>
      <c r="N3" s="139"/>
      <c r="O3" s="139"/>
      <c r="P3" s="139"/>
      <c r="Q3" s="139"/>
      <c r="R3" s="139"/>
      <c r="S3" s="139"/>
    </row>
    <row r="4" spans="1:19" ht="48.75" customHeight="1" x14ac:dyDescent="0.2">
      <c r="A4" s="371" t="s">
        <v>252</v>
      </c>
      <c r="B4" s="371"/>
      <c r="C4" s="371"/>
      <c r="D4" s="371"/>
      <c r="E4" s="371"/>
      <c r="F4" s="371"/>
      <c r="G4" s="371"/>
      <c r="H4" s="371"/>
      <c r="I4" s="43"/>
    </row>
    <row r="5" spans="1:19" ht="162.75" customHeight="1" x14ac:dyDescent="0.2">
      <c r="A5" s="368" t="s">
        <v>315</v>
      </c>
      <c r="B5" s="375"/>
      <c r="C5" s="375"/>
      <c r="D5" s="375"/>
      <c r="E5" s="375"/>
      <c r="F5" s="375"/>
      <c r="G5" s="375"/>
      <c r="H5" s="375"/>
      <c r="I5" s="43"/>
    </row>
    <row r="6" spans="1:19" ht="12" customHeight="1" x14ac:dyDescent="0.2">
      <c r="A6" s="77"/>
      <c r="B6" s="77"/>
      <c r="C6" s="77"/>
      <c r="D6" s="77"/>
      <c r="E6" s="77"/>
      <c r="F6" s="77"/>
      <c r="G6" s="77"/>
      <c r="H6" s="77"/>
      <c r="I6" s="43"/>
    </row>
    <row r="7" spans="1:19" s="47" customFormat="1" ht="15" x14ac:dyDescent="0.2">
      <c r="A7" s="366" t="s">
        <v>192</v>
      </c>
      <c r="B7" s="367"/>
      <c r="C7" s="367"/>
      <c r="D7" s="367"/>
      <c r="E7" s="367"/>
      <c r="F7" s="367"/>
      <c r="G7" s="367"/>
      <c r="H7" s="367"/>
      <c r="I7" s="46"/>
      <c r="J7" s="79"/>
      <c r="K7" s="79"/>
      <c r="L7" s="79"/>
      <c r="M7" s="79"/>
      <c r="N7" s="79"/>
      <c r="O7" s="79"/>
      <c r="P7" s="79"/>
      <c r="Q7" s="79"/>
      <c r="R7" s="79"/>
      <c r="S7" s="79"/>
    </row>
    <row r="8" spans="1:19" s="47" customFormat="1" ht="15" x14ac:dyDescent="0.2">
      <c r="A8" s="48" t="s">
        <v>53</v>
      </c>
      <c r="B8" s="48"/>
      <c r="C8" s="48"/>
      <c r="D8" s="48"/>
      <c r="E8" s="48"/>
      <c r="F8" s="87"/>
      <c r="G8" s="87"/>
      <c r="H8" s="87"/>
      <c r="I8" s="46"/>
      <c r="J8" s="79"/>
      <c r="K8" s="79"/>
      <c r="L8" s="79"/>
      <c r="M8" s="79"/>
      <c r="N8" s="79"/>
      <c r="O8" s="79"/>
      <c r="P8" s="79"/>
      <c r="Q8" s="79"/>
      <c r="R8" s="79"/>
      <c r="S8" s="79"/>
    </row>
    <row r="9" spans="1:19" s="47" customFormat="1" ht="34.5" customHeight="1" x14ac:dyDescent="0.2">
      <c r="A9" s="381" t="s">
        <v>265</v>
      </c>
      <c r="B9" s="381"/>
      <c r="C9" s="381"/>
      <c r="D9" s="381"/>
      <c r="E9" s="381"/>
      <c r="F9" s="87"/>
      <c r="G9" s="87"/>
      <c r="H9" s="87"/>
      <c r="I9" s="46"/>
      <c r="J9" s="79"/>
      <c r="K9" s="141"/>
      <c r="L9" s="79"/>
      <c r="M9" s="79"/>
      <c r="N9" s="79"/>
      <c r="O9" s="79"/>
      <c r="P9" s="79"/>
      <c r="Q9" s="79"/>
      <c r="R9" s="79"/>
      <c r="S9" s="79"/>
    </row>
    <row r="10" spans="1:19" s="47" customFormat="1" ht="57" customHeight="1" x14ac:dyDescent="0.2">
      <c r="A10" s="379" t="s">
        <v>253</v>
      </c>
      <c r="B10" s="380"/>
      <c r="C10" s="380"/>
      <c r="D10" s="380"/>
      <c r="E10" s="380"/>
      <c r="F10" s="380"/>
      <c r="G10" s="380"/>
      <c r="H10" s="380"/>
      <c r="I10" s="46"/>
      <c r="J10" s="79"/>
      <c r="K10" s="141"/>
      <c r="L10" s="79"/>
      <c r="M10" s="79"/>
      <c r="N10" s="79"/>
      <c r="O10" s="79"/>
      <c r="P10" s="79"/>
      <c r="Q10" s="79"/>
      <c r="R10" s="79"/>
      <c r="S10" s="79"/>
    </row>
    <row r="11" spans="1:19" s="47" customFormat="1" ht="12.75" customHeight="1" x14ac:dyDescent="0.2">
      <c r="A11" s="90"/>
      <c r="B11" s="86"/>
      <c r="C11" s="86"/>
      <c r="D11" s="86"/>
      <c r="E11" s="86"/>
      <c r="F11" s="86"/>
      <c r="G11" s="86"/>
      <c r="H11" s="86"/>
      <c r="I11" s="46"/>
      <c r="J11" s="79"/>
      <c r="K11" s="141"/>
      <c r="L11" s="79"/>
      <c r="M11" s="79"/>
      <c r="N11" s="79"/>
      <c r="O11" s="79"/>
      <c r="P11" s="79"/>
      <c r="Q11" s="79"/>
      <c r="R11" s="79"/>
      <c r="S11" s="79"/>
    </row>
    <row r="12" spans="1:19" s="47" customFormat="1" ht="12" customHeight="1" x14ac:dyDescent="0.2">
      <c r="A12" s="45"/>
      <c r="B12" s="45"/>
      <c r="C12" s="45"/>
      <c r="D12" s="45"/>
      <c r="E12" s="45"/>
      <c r="F12" s="45"/>
      <c r="G12" s="45"/>
      <c r="H12" s="45"/>
      <c r="I12" s="46"/>
      <c r="J12" s="79"/>
      <c r="K12" s="79"/>
      <c r="L12" s="79"/>
      <c r="M12" s="79"/>
      <c r="N12" s="79"/>
      <c r="O12" s="79"/>
      <c r="P12" s="79"/>
      <c r="Q12" s="79"/>
      <c r="R12" s="79"/>
      <c r="S12" s="79"/>
    </row>
    <row r="13" spans="1:19" s="47" customFormat="1" ht="49.5" customHeight="1" x14ac:dyDescent="0.2">
      <c r="A13" s="363" t="s">
        <v>314</v>
      </c>
      <c r="B13" s="363"/>
      <c r="C13" s="363"/>
      <c r="D13" s="363"/>
      <c r="E13" s="363"/>
      <c r="F13" s="363"/>
      <c r="G13" s="363"/>
      <c r="H13" s="363"/>
      <c r="I13" s="46"/>
      <c r="J13" s="79"/>
      <c r="K13" s="79"/>
      <c r="L13" s="79"/>
      <c r="M13" s="79"/>
      <c r="N13" s="79"/>
      <c r="O13" s="79"/>
      <c r="P13" s="79"/>
      <c r="Q13" s="79"/>
      <c r="R13" s="79"/>
      <c r="S13" s="79"/>
    </row>
    <row r="14" spans="1:19" x14ac:dyDescent="0.2">
      <c r="A14" s="50"/>
      <c r="B14" s="50"/>
      <c r="C14" s="50"/>
      <c r="D14" s="50"/>
      <c r="E14" s="50"/>
      <c r="F14" s="50"/>
      <c r="G14" s="50"/>
      <c r="H14" s="51"/>
      <c r="I14" s="43"/>
    </row>
    <row r="15" spans="1:19" ht="18" x14ac:dyDescent="0.25">
      <c r="A15" s="122"/>
      <c r="B15" s="127" t="s">
        <v>193</v>
      </c>
      <c r="C15" s="122"/>
      <c r="D15" s="122"/>
      <c r="E15" s="122"/>
      <c r="F15" s="122"/>
      <c r="G15" s="122"/>
      <c r="H15" s="122"/>
      <c r="I15" s="43"/>
    </row>
    <row r="16" spans="1:19" x14ac:dyDescent="0.2">
      <c r="A16" s="122"/>
      <c r="B16" s="122"/>
      <c r="C16" s="122"/>
      <c r="D16" s="122"/>
      <c r="E16" s="122"/>
      <c r="F16" s="122"/>
      <c r="G16" s="122"/>
      <c r="H16" s="122"/>
      <c r="I16" s="43"/>
    </row>
    <row r="17" spans="1:19" s="55" customFormat="1" ht="19.5" customHeight="1" x14ac:dyDescent="0.2">
      <c r="A17" s="213" t="s">
        <v>183</v>
      </c>
      <c r="B17" s="356" t="s">
        <v>7</v>
      </c>
      <c r="C17" s="378"/>
      <c r="D17" s="378"/>
      <c r="E17" s="52"/>
      <c r="F17" s="53"/>
      <c r="G17" s="124"/>
      <c r="H17" s="124"/>
      <c r="I17" s="54"/>
      <c r="J17" s="80"/>
      <c r="K17" s="80"/>
      <c r="L17" s="80"/>
      <c r="M17" s="80"/>
      <c r="N17" s="80"/>
      <c r="O17" s="80"/>
      <c r="P17" s="80"/>
      <c r="Q17" s="80"/>
      <c r="R17" s="80"/>
      <c r="S17" s="80"/>
    </row>
    <row r="18" spans="1:19" s="55" customFormat="1" ht="25.5" x14ac:dyDescent="0.2">
      <c r="A18" s="124"/>
      <c r="B18" s="225" t="s">
        <v>323</v>
      </c>
      <c r="C18" s="216"/>
      <c r="D18" s="194" t="s">
        <v>76</v>
      </c>
      <c r="E18" s="52"/>
      <c r="F18" s="53"/>
      <c r="G18" s="124"/>
      <c r="H18" s="124"/>
      <c r="I18" s="54"/>
      <c r="J18" s="80"/>
      <c r="K18" s="80"/>
      <c r="L18" s="80"/>
      <c r="M18" s="80"/>
      <c r="N18" s="80"/>
      <c r="O18" s="80"/>
      <c r="P18" s="80"/>
      <c r="Q18" s="80"/>
      <c r="R18" s="80"/>
      <c r="S18" s="80"/>
    </row>
    <row r="19" spans="1:19" s="55" customFormat="1" ht="25.5" x14ac:dyDescent="0.2">
      <c r="A19" s="124"/>
      <c r="B19" s="226" t="s">
        <v>324</v>
      </c>
      <c r="C19" s="216"/>
      <c r="D19" s="194" t="s">
        <v>76</v>
      </c>
      <c r="E19" s="52"/>
      <c r="F19" s="53"/>
      <c r="G19" s="124"/>
      <c r="H19" s="124"/>
      <c r="I19" s="54"/>
      <c r="J19" s="80"/>
      <c r="K19" s="80"/>
      <c r="L19" s="80"/>
      <c r="M19" s="80"/>
      <c r="N19" s="80"/>
      <c r="O19" s="80"/>
      <c r="P19" s="80"/>
      <c r="Q19" s="80"/>
      <c r="R19" s="80"/>
      <c r="S19" s="80"/>
    </row>
    <row r="20" spans="1:19" ht="28.5" x14ac:dyDescent="0.2">
      <c r="A20" s="124"/>
      <c r="B20" s="204" t="s">
        <v>93</v>
      </c>
      <c r="C20" s="216"/>
      <c r="D20" s="194" t="s">
        <v>76</v>
      </c>
      <c r="E20" s="56"/>
      <c r="F20" s="56"/>
      <c r="G20" s="122"/>
      <c r="H20" s="122"/>
      <c r="I20" s="43"/>
    </row>
    <row r="21" spans="1:19" ht="28.5" x14ac:dyDescent="0.2">
      <c r="A21" s="124"/>
      <c r="B21" s="215" t="s">
        <v>96</v>
      </c>
      <c r="C21" s="216"/>
      <c r="D21" s="194" t="s">
        <v>76</v>
      </c>
      <c r="E21" s="56"/>
      <c r="F21" s="56"/>
      <c r="G21" s="122"/>
      <c r="H21" s="122"/>
      <c r="I21" s="43"/>
    </row>
    <row r="22" spans="1:19" ht="45.75" customHeight="1" x14ac:dyDescent="0.2">
      <c r="A22" s="124"/>
      <c r="B22" s="204" t="s">
        <v>97</v>
      </c>
      <c r="C22" s="198">
        <f>(C20/1000)*(C21/1000)</f>
        <v>0</v>
      </c>
      <c r="D22" s="208" t="s">
        <v>151</v>
      </c>
      <c r="E22" s="56"/>
      <c r="F22" s="56"/>
      <c r="G22" s="122"/>
      <c r="H22" s="122"/>
      <c r="I22" s="43"/>
    </row>
    <row r="23" spans="1:19" x14ac:dyDescent="0.2">
      <c r="A23" s="124"/>
      <c r="B23" s="203" t="s">
        <v>55</v>
      </c>
      <c r="C23" s="198"/>
      <c r="D23" s="209" t="s">
        <v>77</v>
      </c>
      <c r="E23" s="56"/>
      <c r="F23" s="56"/>
      <c r="G23" s="122"/>
      <c r="H23" s="122"/>
      <c r="I23" s="43"/>
    </row>
    <row r="24" spans="1:19" x14ac:dyDescent="0.2">
      <c r="A24" s="124"/>
      <c r="B24" s="203" t="s">
        <v>54</v>
      </c>
      <c r="C24" s="198"/>
      <c r="D24" s="209" t="s">
        <v>77</v>
      </c>
      <c r="E24" s="56"/>
      <c r="F24" s="56"/>
      <c r="G24" s="122"/>
      <c r="H24" s="122"/>
      <c r="I24" s="43"/>
    </row>
    <row r="25" spans="1:19" ht="15.75" x14ac:dyDescent="0.2">
      <c r="A25" s="124"/>
      <c r="B25" s="246" t="s">
        <v>14</v>
      </c>
      <c r="C25" s="201" t="s">
        <v>8</v>
      </c>
      <c r="D25" s="211"/>
      <c r="E25" s="56"/>
      <c r="F25" s="56"/>
      <c r="G25" s="122"/>
      <c r="H25" s="122"/>
      <c r="I25" s="43"/>
    </row>
    <row r="26" spans="1:19" ht="25.5" x14ac:dyDescent="0.2">
      <c r="A26" s="124"/>
      <c r="B26" s="204" t="s">
        <v>106</v>
      </c>
      <c r="C26" s="199">
        <v>1</v>
      </c>
      <c r="D26" s="230" t="s">
        <v>45</v>
      </c>
      <c r="E26" s="56"/>
      <c r="F26" s="56"/>
      <c r="G26" s="122"/>
      <c r="H26" s="122"/>
      <c r="I26" s="43"/>
    </row>
    <row r="27" spans="1:19" x14ac:dyDescent="0.2">
      <c r="A27" s="124"/>
      <c r="B27" s="60"/>
      <c r="C27" s="61"/>
      <c r="D27" s="56"/>
      <c r="E27" s="56"/>
      <c r="F27" s="56"/>
      <c r="G27" s="122"/>
      <c r="H27" s="122"/>
      <c r="I27" s="43"/>
    </row>
    <row r="28" spans="1:19" ht="13.5" thickBot="1" x14ac:dyDescent="0.25">
      <c r="A28" s="124"/>
      <c r="C28" s="244"/>
      <c r="D28" s="68"/>
      <c r="E28" s="68"/>
      <c r="F28" s="68"/>
      <c r="G28" s="122"/>
      <c r="H28" s="122"/>
      <c r="I28" s="43"/>
    </row>
    <row r="29" spans="1:19" ht="21.75" customHeight="1" thickBot="1" x14ac:dyDescent="0.25">
      <c r="A29" s="124"/>
      <c r="B29" s="247" t="s">
        <v>321</v>
      </c>
      <c r="C29" s="224" t="s">
        <v>61</v>
      </c>
      <c r="D29" s="224" t="s">
        <v>62</v>
      </c>
      <c r="E29" s="224" t="s">
        <v>63</v>
      </c>
      <c r="F29" s="224" t="s">
        <v>64</v>
      </c>
      <c r="G29" s="122"/>
      <c r="H29" s="122"/>
      <c r="I29" s="43"/>
    </row>
    <row r="30" spans="1:19" ht="48" customHeight="1" x14ac:dyDescent="0.2">
      <c r="A30" s="124"/>
      <c r="B30" s="147" t="s">
        <v>67</v>
      </c>
      <c r="C30" s="63">
        <v>3.3000000000000002E-2</v>
      </c>
      <c r="D30" s="63">
        <v>0.1</v>
      </c>
      <c r="E30" s="64" t="s">
        <v>66</v>
      </c>
      <c r="F30" s="63">
        <v>0.15</v>
      </c>
      <c r="G30" s="122"/>
      <c r="H30" s="122"/>
      <c r="I30" s="43"/>
    </row>
    <row r="31" spans="1:19" ht="28.5" customHeight="1" x14ac:dyDescent="0.2">
      <c r="A31" s="124"/>
      <c r="B31" s="148" t="s">
        <v>316</v>
      </c>
      <c r="C31" s="65">
        <f>C22*C30*C26</f>
        <v>0</v>
      </c>
      <c r="D31" s="65">
        <f>C22*D30*C26</f>
        <v>0</v>
      </c>
      <c r="E31" s="65" t="s">
        <v>39</v>
      </c>
      <c r="F31" s="65">
        <f>C22*F30*C26</f>
        <v>0</v>
      </c>
      <c r="G31" s="122"/>
      <c r="H31" s="122"/>
      <c r="I31" s="43"/>
    </row>
    <row r="32" spans="1:19" ht="27.75" customHeight="1" x14ac:dyDescent="0.2">
      <c r="A32" s="124"/>
      <c r="B32" s="150" t="s">
        <v>317</v>
      </c>
      <c r="C32" s="71" t="e">
        <f>C31/C23*100</f>
        <v>#DIV/0!</v>
      </c>
      <c r="D32" s="71" t="e">
        <f>D31/C23*100</f>
        <v>#DIV/0!</v>
      </c>
      <c r="E32" s="71" t="s">
        <v>39</v>
      </c>
      <c r="F32" s="71" t="e">
        <f>F31/C23*100</f>
        <v>#DIV/0!</v>
      </c>
      <c r="G32" s="122"/>
      <c r="H32" s="122"/>
      <c r="I32" s="43"/>
    </row>
    <row r="33" spans="1:16" ht="28.5" customHeight="1" thickBot="1" x14ac:dyDescent="0.25">
      <c r="A33" s="124"/>
      <c r="B33" s="149" t="s">
        <v>318</v>
      </c>
      <c r="C33" s="72" t="e">
        <f>C31/C24*100</f>
        <v>#DIV/0!</v>
      </c>
      <c r="D33" s="72" t="e">
        <f>D31/C24*100</f>
        <v>#DIV/0!</v>
      </c>
      <c r="E33" s="72" t="s">
        <v>39</v>
      </c>
      <c r="F33" s="72" t="e">
        <f>F31/C24*100</f>
        <v>#DIV/0!</v>
      </c>
      <c r="G33" s="122"/>
      <c r="H33" s="122"/>
      <c r="I33" s="43"/>
    </row>
    <row r="34" spans="1:16" ht="21" customHeight="1" x14ac:dyDescent="0.2">
      <c r="A34" s="124"/>
      <c r="B34" s="243" t="s">
        <v>326</v>
      </c>
      <c r="C34" s="73"/>
      <c r="D34" s="73"/>
      <c r="E34" s="73"/>
      <c r="F34" s="73"/>
      <c r="G34" s="122"/>
      <c r="H34" s="122"/>
      <c r="I34" s="43"/>
    </row>
    <row r="35" spans="1:16" x14ac:dyDescent="0.2">
      <c r="A35" s="124"/>
      <c r="B35" s="122"/>
      <c r="C35" s="122"/>
      <c r="D35" s="122"/>
      <c r="E35" s="122"/>
      <c r="F35" s="122"/>
      <c r="G35" s="122"/>
      <c r="H35" s="122"/>
      <c r="I35" s="43"/>
    </row>
    <row r="36" spans="1:16" x14ac:dyDescent="0.2">
      <c r="A36" s="66"/>
      <c r="B36" s="67"/>
      <c r="C36" s="50"/>
      <c r="D36" s="50"/>
      <c r="E36" s="50"/>
      <c r="F36" s="50"/>
      <c r="G36" s="50"/>
      <c r="H36" s="43"/>
      <c r="I36" s="43"/>
      <c r="J36" s="142"/>
      <c r="K36" s="143"/>
      <c r="L36" s="56"/>
      <c r="M36" s="56"/>
      <c r="N36" s="56"/>
      <c r="O36" s="56"/>
      <c r="P36" s="56"/>
    </row>
    <row r="37" spans="1:16" x14ac:dyDescent="0.2">
      <c r="A37" s="50"/>
      <c r="B37" s="50"/>
      <c r="C37" s="50"/>
      <c r="D37" s="50"/>
      <c r="E37" s="50"/>
      <c r="F37" s="50"/>
      <c r="G37" s="50"/>
      <c r="H37" s="43"/>
      <c r="I37" s="43"/>
      <c r="J37" s="7"/>
    </row>
    <row r="38" spans="1:16" ht="18" x14ac:dyDescent="0.25">
      <c r="A38" s="122"/>
      <c r="B38" s="127" t="s">
        <v>229</v>
      </c>
      <c r="C38" s="126"/>
      <c r="D38" s="126"/>
      <c r="E38" s="126"/>
      <c r="F38" s="126"/>
      <c r="G38" s="126"/>
      <c r="H38" s="126"/>
      <c r="I38" s="43"/>
    </row>
    <row r="39" spans="1:16" ht="13.5" thickBot="1" x14ac:dyDescent="0.25">
      <c r="A39" s="122"/>
      <c r="B39" s="122"/>
      <c r="C39" s="122"/>
      <c r="D39" s="122"/>
      <c r="E39" s="122"/>
      <c r="F39" s="122"/>
      <c r="G39" s="122"/>
      <c r="H39" s="122"/>
      <c r="I39" s="43"/>
    </row>
    <row r="40" spans="1:16" ht="30" customHeight="1" thickBot="1" x14ac:dyDescent="0.25">
      <c r="A40" s="213" t="s">
        <v>184</v>
      </c>
      <c r="B40" s="247" t="s">
        <v>321</v>
      </c>
      <c r="C40" s="248" t="s">
        <v>230</v>
      </c>
      <c r="D40" s="248" t="s">
        <v>231</v>
      </c>
      <c r="E40" s="248" t="s">
        <v>232</v>
      </c>
      <c r="F40" s="248" t="s">
        <v>233</v>
      </c>
      <c r="G40" s="122"/>
      <c r="H40" s="122"/>
      <c r="I40" s="43"/>
    </row>
    <row r="41" spans="1:16" ht="30.75" customHeight="1" x14ac:dyDescent="0.2">
      <c r="A41" s="122"/>
      <c r="B41" s="153" t="s">
        <v>266</v>
      </c>
      <c r="C41" s="256"/>
      <c r="D41" s="256"/>
      <c r="E41" s="256"/>
      <c r="F41" s="256"/>
      <c r="G41" s="122"/>
      <c r="H41" s="122"/>
      <c r="I41" s="43"/>
    </row>
    <row r="42" spans="1:16" ht="28.5" customHeight="1" x14ac:dyDescent="0.2">
      <c r="A42" s="122"/>
      <c r="B42" s="151" t="s">
        <v>254</v>
      </c>
      <c r="C42" s="254">
        <f>C22*C41*C26</f>
        <v>0</v>
      </c>
      <c r="D42" s="254">
        <f>C22*D41*C26</f>
        <v>0</v>
      </c>
      <c r="E42" s="254">
        <f>C22*E41*C26</f>
        <v>0</v>
      </c>
      <c r="F42" s="254">
        <f>C22*F41*C26</f>
        <v>0</v>
      </c>
      <c r="G42" s="122"/>
      <c r="H42" s="122"/>
      <c r="I42" s="43"/>
    </row>
    <row r="43" spans="1:16" ht="29.25" customHeight="1" thickBot="1" x14ac:dyDescent="0.25">
      <c r="A43" s="122"/>
      <c r="B43" s="149" t="s">
        <v>317</v>
      </c>
      <c r="C43" s="257" t="e">
        <f>C42/C23*100</f>
        <v>#DIV/0!</v>
      </c>
      <c r="D43" s="257" t="e">
        <f>D42/C23*100</f>
        <v>#DIV/0!</v>
      </c>
      <c r="E43" s="257" t="e">
        <f>E42/C23*100</f>
        <v>#DIV/0!</v>
      </c>
      <c r="F43" s="257" t="e">
        <f>F42/C23*100</f>
        <v>#DIV/0!</v>
      </c>
      <c r="G43" s="122"/>
      <c r="H43" s="122"/>
      <c r="I43" s="43"/>
    </row>
    <row r="44" spans="1:16" ht="32.25" customHeight="1" x14ac:dyDescent="0.2">
      <c r="A44" s="122"/>
      <c r="B44" s="154" t="s">
        <v>267</v>
      </c>
      <c r="C44" s="258"/>
      <c r="D44" s="258"/>
      <c r="E44" s="258"/>
      <c r="F44" s="258"/>
      <c r="G44" s="122"/>
      <c r="H44" s="122"/>
      <c r="I44" s="43"/>
    </row>
    <row r="45" spans="1:16" ht="27.75" customHeight="1" x14ac:dyDescent="0.2">
      <c r="A45" s="122"/>
      <c r="B45" s="151" t="s">
        <v>316</v>
      </c>
      <c r="C45" s="259">
        <f>C22*C44*C26</f>
        <v>0</v>
      </c>
      <c r="D45" s="259">
        <f>C22*D44*C26</f>
        <v>0</v>
      </c>
      <c r="E45" s="259">
        <f>C22*E44*C26</f>
        <v>0</v>
      </c>
      <c r="F45" s="259">
        <f>C22*F44*C26</f>
        <v>0</v>
      </c>
      <c r="G45" s="122"/>
      <c r="H45" s="122"/>
      <c r="I45" s="43"/>
    </row>
    <row r="46" spans="1:16" ht="29.25" customHeight="1" thickBot="1" x14ac:dyDescent="0.25">
      <c r="A46" s="122"/>
      <c r="B46" s="149" t="s">
        <v>318</v>
      </c>
      <c r="C46" s="221" t="e">
        <f>C45/C24*100</f>
        <v>#DIV/0!</v>
      </c>
      <c r="D46" s="221" t="e">
        <f>D45/C24*100</f>
        <v>#DIV/0!</v>
      </c>
      <c r="E46" s="221" t="e">
        <f>E45/C24*100</f>
        <v>#DIV/0!</v>
      </c>
      <c r="F46" s="221" t="e">
        <f>F45/C24*100</f>
        <v>#DIV/0!</v>
      </c>
      <c r="G46" s="122"/>
      <c r="H46" s="122"/>
      <c r="I46" s="43"/>
    </row>
    <row r="47" spans="1:16" ht="24.75" customHeight="1" x14ac:dyDescent="0.2">
      <c r="A47" s="122"/>
      <c r="B47" s="243" t="s">
        <v>326</v>
      </c>
      <c r="C47" s="73"/>
      <c r="D47" s="73"/>
      <c r="E47" s="73"/>
      <c r="F47" s="73"/>
      <c r="G47" s="122"/>
      <c r="H47" s="122"/>
      <c r="I47" s="43"/>
    </row>
    <row r="48" spans="1:16" x14ac:dyDescent="0.2">
      <c r="A48" s="122"/>
      <c r="B48" s="122"/>
      <c r="C48" s="122"/>
      <c r="D48" s="122"/>
      <c r="E48" s="122"/>
      <c r="F48" s="122"/>
      <c r="G48" s="122"/>
      <c r="H48" s="122"/>
      <c r="I48" s="43"/>
    </row>
    <row r="49" spans="1:9" x14ac:dyDescent="0.2">
      <c r="A49" s="43"/>
      <c r="B49" s="43"/>
      <c r="C49" s="43"/>
      <c r="D49" s="43"/>
      <c r="E49" s="43"/>
      <c r="F49" s="43"/>
      <c r="G49" s="43"/>
      <c r="H49" s="43"/>
      <c r="I49" s="43"/>
    </row>
    <row r="50" spans="1:9" s="78" customFormat="1" x14ac:dyDescent="0.2"/>
  </sheetData>
  <sheetProtection sheet="1" objects="1" scenarios="1"/>
  <protectedRanges>
    <protectedRange sqref="B41 C40:F41 B44:F44" name="Bereich4"/>
    <protectedRange sqref="C23:D24" name="Bereich2"/>
    <protectedRange sqref="C20:D22 D18:D19" name="Bereich1"/>
    <protectedRange sqref="C26:D26" name="Bereich3"/>
  </protectedRanges>
  <mergeCells count="9">
    <mergeCell ref="B17:D17"/>
    <mergeCell ref="A1:H1"/>
    <mergeCell ref="A4:H4"/>
    <mergeCell ref="A13:H13"/>
    <mergeCell ref="A7:H7"/>
    <mergeCell ref="A3:H3"/>
    <mergeCell ref="A10:H10"/>
    <mergeCell ref="A9:E9"/>
    <mergeCell ref="A5:H5"/>
  </mergeCells>
  <pageMargins left="0.7" right="0.7" top="0.78740157499999996" bottom="0.78740157499999996" header="0.3" footer="0.3"/>
  <pageSetup paperSize="9" scale="93" orientation="landscape" r:id="rId1"/>
  <rowBreaks count="2" manualBreakCount="2">
    <brk id="14" max="7" man="1"/>
    <brk id="37"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topLeftCell="A61" zoomScale="110" zoomScaleNormal="110" workbookViewId="0">
      <selection activeCell="K69" sqref="K69"/>
    </sheetView>
  </sheetViews>
  <sheetFormatPr baseColWidth="10" defaultRowHeight="12.75" x14ac:dyDescent="0.2"/>
  <cols>
    <col min="1" max="1" width="4.28515625" style="44" customWidth="1"/>
    <col min="2" max="2" width="44.7109375" style="44" customWidth="1"/>
    <col min="3" max="3" width="19.140625" style="44" customWidth="1"/>
    <col min="4" max="4" width="21.140625" style="44" customWidth="1"/>
    <col min="5" max="5" width="21.42578125" style="44" customWidth="1"/>
    <col min="6" max="6" width="19.5703125" style="44" customWidth="1"/>
    <col min="7" max="7" width="5.42578125" style="44" customWidth="1"/>
    <col min="8" max="8" width="5.28515625" style="44" customWidth="1"/>
    <col min="9" max="9" width="3.85546875" style="44" customWidth="1"/>
    <col min="10" max="10" width="11.42578125" style="78"/>
    <col min="11" max="11" width="46.5703125" style="78" customWidth="1"/>
    <col min="12" max="12" width="19.140625" style="44" customWidth="1"/>
    <col min="13" max="13" width="21" style="44" customWidth="1"/>
    <col min="14" max="14" width="20.140625" style="44" customWidth="1"/>
    <col min="15" max="15" width="18.5703125" style="44" customWidth="1"/>
    <col min="16" max="16384" width="11.42578125" style="44"/>
  </cols>
  <sheetData>
    <row r="1" spans="1:20" ht="46.5" customHeight="1" x14ac:dyDescent="0.2">
      <c r="A1" s="360" t="s">
        <v>152</v>
      </c>
      <c r="B1" s="361"/>
      <c r="C1" s="361"/>
      <c r="D1" s="361"/>
      <c r="E1" s="361"/>
      <c r="F1" s="361"/>
      <c r="G1" s="361"/>
      <c r="H1" s="361"/>
      <c r="I1" s="43"/>
      <c r="L1" s="78"/>
      <c r="M1" s="78"/>
      <c r="N1" s="78"/>
      <c r="O1" s="78"/>
      <c r="P1" s="78"/>
      <c r="Q1" s="78"/>
      <c r="R1" s="78"/>
      <c r="S1" s="78"/>
      <c r="T1" s="78"/>
    </row>
    <row r="2" spans="1:20" ht="10.5" customHeight="1" thickBot="1" x14ac:dyDescent="0.3">
      <c r="A2" s="113"/>
      <c r="B2" s="51"/>
      <c r="C2" s="51"/>
      <c r="D2" s="51"/>
      <c r="E2" s="51"/>
      <c r="F2" s="51"/>
      <c r="G2" s="51"/>
      <c r="H2" s="51"/>
      <c r="I2" s="43"/>
      <c r="L2" s="78"/>
      <c r="M2" s="78"/>
      <c r="N2" s="78"/>
      <c r="O2" s="78"/>
      <c r="P2" s="78"/>
      <c r="Q2" s="78"/>
      <c r="R2" s="78"/>
      <c r="S2" s="78"/>
      <c r="T2" s="78"/>
    </row>
    <row r="3" spans="1:20" ht="21" customHeight="1" thickBot="1" x14ac:dyDescent="0.25">
      <c r="A3" s="364" t="s">
        <v>204</v>
      </c>
      <c r="B3" s="372"/>
      <c r="C3" s="372"/>
      <c r="D3" s="372"/>
      <c r="E3" s="372"/>
      <c r="F3" s="372"/>
      <c r="G3" s="372"/>
      <c r="H3" s="372"/>
      <c r="I3" s="43"/>
      <c r="L3" s="78"/>
      <c r="M3" s="78"/>
      <c r="N3" s="78"/>
      <c r="O3" s="78"/>
      <c r="P3" s="78"/>
      <c r="Q3" s="78"/>
      <c r="R3" s="78"/>
      <c r="S3" s="78"/>
      <c r="T3" s="78"/>
    </row>
    <row r="4" spans="1:20" ht="40.5" customHeight="1" x14ac:dyDescent="0.2">
      <c r="A4" s="362" t="s">
        <v>255</v>
      </c>
      <c r="B4" s="362"/>
      <c r="C4" s="362"/>
      <c r="D4" s="362"/>
      <c r="E4" s="362"/>
      <c r="F4" s="362"/>
      <c r="G4" s="362"/>
      <c r="H4" s="362"/>
      <c r="I4" s="43"/>
      <c r="L4" s="78"/>
      <c r="M4" s="78"/>
      <c r="N4" s="78"/>
      <c r="O4" s="78"/>
      <c r="P4" s="78"/>
      <c r="Q4" s="78"/>
      <c r="R4" s="78"/>
      <c r="S4" s="78"/>
      <c r="T4" s="78"/>
    </row>
    <row r="5" spans="1:20" ht="203.25" customHeight="1" x14ac:dyDescent="0.2">
      <c r="A5" s="368" t="s">
        <v>309</v>
      </c>
      <c r="B5" s="375"/>
      <c r="C5" s="375"/>
      <c r="D5" s="375"/>
      <c r="E5" s="375"/>
      <c r="F5" s="375"/>
      <c r="G5" s="375"/>
      <c r="H5" s="375"/>
      <c r="I5" s="43"/>
      <c r="J5" s="7"/>
      <c r="L5" s="78"/>
      <c r="M5" s="78"/>
      <c r="N5" s="78"/>
      <c r="O5" s="78"/>
      <c r="P5" s="78"/>
      <c r="Q5" s="78"/>
      <c r="R5" s="78"/>
      <c r="S5" s="78"/>
      <c r="T5" s="78"/>
    </row>
    <row r="6" spans="1:20" s="47" customFormat="1" ht="15" x14ac:dyDescent="0.2">
      <c r="A6" s="45"/>
      <c r="B6" s="45"/>
      <c r="C6" s="45"/>
      <c r="D6" s="45"/>
      <c r="E6" s="45"/>
      <c r="F6" s="45"/>
      <c r="G6" s="45"/>
      <c r="H6" s="45"/>
      <c r="I6" s="46"/>
      <c r="J6" s="79"/>
      <c r="K6" s="79"/>
      <c r="L6" s="79"/>
      <c r="M6" s="79"/>
      <c r="N6" s="79"/>
      <c r="O6" s="79"/>
      <c r="P6" s="79"/>
      <c r="Q6" s="79"/>
      <c r="R6" s="79"/>
      <c r="S6" s="79"/>
      <c r="T6" s="79"/>
    </row>
    <row r="7" spans="1:20" s="47" customFormat="1" ht="15" x14ac:dyDescent="0.2">
      <c r="A7" s="366" t="s">
        <v>192</v>
      </c>
      <c r="B7" s="367"/>
      <c r="C7" s="367"/>
      <c r="D7" s="367"/>
      <c r="E7" s="367"/>
      <c r="F7" s="367"/>
      <c r="G7" s="367"/>
      <c r="H7" s="367"/>
      <c r="I7" s="46"/>
      <c r="J7" s="79"/>
      <c r="K7" s="79"/>
      <c r="L7" s="79"/>
      <c r="M7" s="79"/>
      <c r="N7" s="79"/>
      <c r="O7" s="79"/>
      <c r="P7" s="79"/>
      <c r="Q7" s="79"/>
      <c r="R7" s="79"/>
      <c r="S7" s="79"/>
      <c r="T7" s="79"/>
    </row>
    <row r="8" spans="1:20" s="47" customFormat="1" ht="15" x14ac:dyDescent="0.2">
      <c r="A8" s="48" t="s">
        <v>53</v>
      </c>
      <c r="B8" s="48"/>
      <c r="C8" s="48"/>
      <c r="D8" s="48"/>
      <c r="E8" s="48"/>
      <c r="F8" s="87"/>
      <c r="G8" s="87"/>
      <c r="H8" s="87"/>
      <c r="I8" s="46"/>
      <c r="J8" s="79"/>
      <c r="K8" s="79"/>
      <c r="L8" s="79"/>
      <c r="M8" s="79"/>
      <c r="N8" s="79"/>
      <c r="O8" s="79"/>
      <c r="P8" s="79"/>
      <c r="Q8" s="79"/>
      <c r="R8" s="79"/>
      <c r="S8" s="79"/>
      <c r="T8" s="79"/>
    </row>
    <row r="9" spans="1:20" ht="34.5" customHeight="1" x14ac:dyDescent="0.2">
      <c r="A9" s="381" t="s">
        <v>268</v>
      </c>
      <c r="B9" s="381"/>
      <c r="C9" s="381"/>
      <c r="D9" s="381"/>
      <c r="E9" s="381"/>
      <c r="F9" s="87"/>
      <c r="G9" s="87"/>
      <c r="H9" s="87"/>
      <c r="I9" s="43"/>
    </row>
    <row r="10" spans="1:20" s="47" customFormat="1" ht="122.25" customHeight="1" x14ac:dyDescent="0.2">
      <c r="A10" s="368" t="s">
        <v>319</v>
      </c>
      <c r="B10" s="383"/>
      <c r="C10" s="383"/>
      <c r="D10" s="383"/>
      <c r="E10" s="383"/>
      <c r="F10" s="383"/>
      <c r="G10" s="383"/>
      <c r="H10" s="383"/>
      <c r="I10" s="46"/>
      <c r="J10" s="79"/>
      <c r="K10" s="79"/>
      <c r="L10" s="79"/>
      <c r="M10" s="79"/>
      <c r="N10" s="79"/>
      <c r="O10" s="79"/>
      <c r="P10" s="79"/>
      <c r="Q10" s="79"/>
      <c r="R10" s="79"/>
      <c r="S10" s="79"/>
      <c r="T10" s="79"/>
    </row>
    <row r="11" spans="1:20" s="47" customFormat="1" ht="50.25" customHeight="1" x14ac:dyDescent="0.2">
      <c r="A11" s="382" t="s">
        <v>248</v>
      </c>
      <c r="B11" s="382"/>
      <c r="C11" s="382"/>
      <c r="D11" s="382"/>
      <c r="E11" s="382"/>
      <c r="F11" s="382"/>
      <c r="G11" s="382"/>
      <c r="H11" s="382"/>
      <c r="I11" s="46"/>
      <c r="J11" s="79"/>
      <c r="K11" s="79"/>
      <c r="L11" s="79"/>
      <c r="M11" s="79"/>
      <c r="N11" s="79"/>
      <c r="O11" s="79"/>
      <c r="P11" s="79"/>
      <c r="Q11" s="79"/>
      <c r="R11" s="79"/>
      <c r="S11" s="79"/>
      <c r="T11" s="79"/>
    </row>
    <row r="12" spans="1:20" x14ac:dyDescent="0.2">
      <c r="A12" s="50"/>
      <c r="B12" s="59"/>
      <c r="C12" s="59"/>
      <c r="D12" s="50"/>
      <c r="E12" s="50"/>
      <c r="F12" s="50"/>
      <c r="G12" s="50"/>
      <c r="H12" s="51"/>
      <c r="I12" s="43"/>
      <c r="L12" s="78"/>
      <c r="M12" s="78"/>
      <c r="N12" s="78"/>
      <c r="O12" s="78"/>
      <c r="P12" s="78"/>
      <c r="Q12" s="78"/>
      <c r="R12" s="78"/>
      <c r="S12" s="78"/>
      <c r="T12" s="78"/>
    </row>
    <row r="13" spans="1:20" ht="21" x14ac:dyDescent="0.25">
      <c r="A13" s="122"/>
      <c r="B13" s="128" t="s">
        <v>182</v>
      </c>
      <c r="C13" s="129"/>
      <c r="D13" s="122"/>
      <c r="E13" s="122"/>
      <c r="F13" s="122"/>
      <c r="G13" s="122"/>
      <c r="H13" s="122"/>
      <c r="I13" s="43"/>
      <c r="L13" s="78"/>
      <c r="M13" s="78"/>
      <c r="N13" s="78"/>
      <c r="O13" s="78"/>
      <c r="P13" s="78"/>
      <c r="Q13" s="78"/>
      <c r="R13" s="78"/>
      <c r="S13" s="78"/>
      <c r="T13" s="78"/>
    </row>
    <row r="14" spans="1:20" x14ac:dyDescent="0.2">
      <c r="A14" s="122"/>
      <c r="B14" s="122"/>
      <c r="C14" s="122"/>
      <c r="D14" s="122"/>
      <c r="E14" s="122"/>
      <c r="F14" s="122"/>
      <c r="G14" s="122"/>
      <c r="H14" s="122"/>
      <c r="I14" s="43"/>
      <c r="L14" s="78"/>
      <c r="M14" s="78"/>
      <c r="N14" s="78"/>
      <c r="O14" s="78"/>
      <c r="P14" s="78"/>
      <c r="Q14" s="78"/>
      <c r="R14" s="78"/>
      <c r="S14" s="78"/>
      <c r="T14" s="78"/>
    </row>
    <row r="15" spans="1:20" s="55" customFormat="1" ht="21" customHeight="1" x14ac:dyDescent="0.2">
      <c r="A15" s="213" t="s">
        <v>306</v>
      </c>
      <c r="B15" s="356" t="s">
        <v>9</v>
      </c>
      <c r="C15" s="370"/>
      <c r="D15" s="370"/>
      <c r="E15" s="122"/>
      <c r="F15" s="122"/>
      <c r="G15" s="124"/>
      <c r="H15" s="124"/>
      <c r="I15" s="54"/>
      <c r="J15" s="80"/>
      <c r="K15" s="80"/>
      <c r="L15" s="80"/>
      <c r="M15" s="80"/>
      <c r="N15" s="80"/>
      <c r="O15" s="80"/>
      <c r="P15" s="80"/>
      <c r="Q15" s="80"/>
      <c r="R15" s="80"/>
      <c r="S15" s="80"/>
      <c r="T15" s="80"/>
    </row>
    <row r="16" spans="1:20" s="55" customFormat="1" ht="25.5" x14ac:dyDescent="0.2">
      <c r="A16" s="125"/>
      <c r="B16" s="225" t="s">
        <v>323</v>
      </c>
      <c r="C16" s="216"/>
      <c r="D16" s="194" t="s">
        <v>76</v>
      </c>
      <c r="E16" s="122"/>
      <c r="F16" s="122"/>
      <c r="G16" s="124"/>
      <c r="H16" s="124"/>
      <c r="I16" s="54"/>
      <c r="J16" s="80"/>
      <c r="K16" s="80"/>
      <c r="L16" s="80"/>
      <c r="M16" s="80"/>
      <c r="N16" s="80"/>
      <c r="O16" s="80"/>
      <c r="P16" s="80"/>
      <c r="Q16" s="80"/>
      <c r="R16" s="80"/>
      <c r="S16" s="80"/>
      <c r="T16" s="80"/>
    </row>
    <row r="17" spans="1:20" s="55" customFormat="1" ht="25.5" x14ac:dyDescent="0.2">
      <c r="A17" s="125"/>
      <c r="B17" s="226" t="s">
        <v>324</v>
      </c>
      <c r="C17" s="216"/>
      <c r="D17" s="194" t="s">
        <v>76</v>
      </c>
      <c r="E17" s="122"/>
      <c r="F17" s="122"/>
      <c r="G17" s="124"/>
      <c r="H17" s="124"/>
      <c r="I17" s="54"/>
      <c r="J17" s="80"/>
      <c r="K17" s="80"/>
      <c r="L17" s="80"/>
      <c r="M17" s="80"/>
      <c r="N17" s="80"/>
      <c r="O17" s="80"/>
      <c r="P17" s="80"/>
      <c r="Q17" s="80"/>
      <c r="R17" s="80"/>
      <c r="S17" s="80"/>
      <c r="T17" s="80"/>
    </row>
    <row r="18" spans="1:20" ht="32.25" customHeight="1" x14ac:dyDescent="0.2">
      <c r="A18" s="122"/>
      <c r="B18" s="204" t="s">
        <v>93</v>
      </c>
      <c r="C18" s="216"/>
      <c r="D18" s="194" t="s">
        <v>76</v>
      </c>
      <c r="E18" s="122"/>
      <c r="F18" s="122"/>
      <c r="G18" s="122"/>
      <c r="H18" s="122"/>
      <c r="I18" s="43"/>
      <c r="L18" s="78"/>
      <c r="M18" s="78"/>
      <c r="N18" s="78"/>
      <c r="O18" s="78"/>
      <c r="P18" s="78"/>
      <c r="Q18" s="78"/>
      <c r="R18" s="78"/>
      <c r="S18" s="78"/>
      <c r="T18" s="78"/>
    </row>
    <row r="19" spans="1:20" ht="36" customHeight="1" x14ac:dyDescent="0.2">
      <c r="A19" s="122"/>
      <c r="B19" s="215" t="s">
        <v>109</v>
      </c>
      <c r="C19" s="216"/>
      <c r="D19" s="194" t="s">
        <v>76</v>
      </c>
      <c r="E19" s="122"/>
      <c r="F19" s="122"/>
      <c r="G19" s="129"/>
      <c r="H19" s="122"/>
      <c r="I19" s="43"/>
      <c r="L19" s="78"/>
      <c r="M19" s="78"/>
      <c r="N19" s="78"/>
      <c r="O19" s="78"/>
      <c r="P19" s="78"/>
      <c r="Q19" s="78"/>
      <c r="R19" s="78"/>
      <c r="S19" s="78"/>
      <c r="T19" s="78"/>
    </row>
    <row r="20" spans="1:20" ht="65.25" customHeight="1" x14ac:dyDescent="0.2">
      <c r="A20" s="122"/>
      <c r="B20" s="204" t="s">
        <v>234</v>
      </c>
      <c r="C20" s="198">
        <f>(C18/1000)*C19</f>
        <v>0</v>
      </c>
      <c r="D20" s="208" t="s">
        <v>110</v>
      </c>
      <c r="E20" s="122"/>
      <c r="F20" s="122"/>
      <c r="G20" s="129"/>
      <c r="H20" s="122"/>
      <c r="I20" s="43"/>
      <c r="L20" s="78"/>
      <c r="M20" s="78"/>
      <c r="N20" s="78"/>
      <c r="O20" s="78"/>
      <c r="P20" s="78"/>
      <c r="Q20" s="78"/>
      <c r="R20" s="78"/>
      <c r="S20" s="78"/>
      <c r="T20" s="78"/>
    </row>
    <row r="21" spans="1:20" x14ac:dyDescent="0.2">
      <c r="A21" s="122"/>
      <c r="B21" s="203" t="s">
        <v>55</v>
      </c>
      <c r="C21" s="198"/>
      <c r="D21" s="209" t="s">
        <v>77</v>
      </c>
      <c r="E21" s="122"/>
      <c r="F21" s="122"/>
      <c r="G21" s="122"/>
      <c r="H21" s="122"/>
      <c r="I21" s="43"/>
      <c r="L21" s="78"/>
      <c r="M21" s="78"/>
      <c r="N21" s="78"/>
      <c r="O21" s="78"/>
      <c r="P21" s="78"/>
      <c r="Q21" s="78"/>
      <c r="R21" s="78"/>
      <c r="S21" s="78"/>
      <c r="T21" s="78"/>
    </row>
    <row r="22" spans="1:20" x14ac:dyDescent="0.2">
      <c r="A22" s="122"/>
      <c r="B22" s="203" t="s">
        <v>54</v>
      </c>
      <c r="C22" s="198"/>
      <c r="D22" s="209" t="s">
        <v>77</v>
      </c>
      <c r="E22" s="122"/>
      <c r="F22" s="122"/>
      <c r="G22" s="122"/>
      <c r="H22" s="122"/>
      <c r="I22" s="43"/>
      <c r="L22" s="78"/>
      <c r="M22" s="78"/>
      <c r="N22" s="78"/>
      <c r="O22" s="78"/>
      <c r="P22" s="78"/>
      <c r="Q22" s="78"/>
      <c r="R22" s="78"/>
      <c r="S22" s="78"/>
      <c r="T22" s="78"/>
    </row>
    <row r="23" spans="1:20" ht="18.75" customHeight="1" x14ac:dyDescent="0.2">
      <c r="A23" s="122"/>
      <c r="B23" s="204" t="s">
        <v>147</v>
      </c>
      <c r="C23" s="199">
        <v>5</v>
      </c>
      <c r="D23" s="210" t="s">
        <v>75</v>
      </c>
      <c r="E23" s="122"/>
      <c r="F23" s="122"/>
      <c r="G23" s="122"/>
      <c r="H23" s="122"/>
      <c r="I23" s="43"/>
      <c r="M23" s="78"/>
      <c r="N23" s="78"/>
      <c r="O23" s="78"/>
      <c r="P23" s="78"/>
      <c r="Q23" s="78"/>
      <c r="R23" s="78"/>
      <c r="S23" s="78"/>
      <c r="T23" s="78"/>
    </row>
    <row r="24" spans="1:20" ht="30.75" customHeight="1" x14ac:dyDescent="0.2">
      <c r="A24" s="122"/>
      <c r="B24" s="204" t="s">
        <v>148</v>
      </c>
      <c r="C24" s="199">
        <v>0.18</v>
      </c>
      <c r="D24" s="210" t="s">
        <v>75</v>
      </c>
      <c r="E24" s="122"/>
      <c r="F24" s="122"/>
      <c r="G24" s="122"/>
      <c r="H24" s="122"/>
      <c r="I24" s="43"/>
      <c r="L24" s="78"/>
      <c r="M24" s="78"/>
      <c r="N24" s="78"/>
      <c r="O24" s="78"/>
      <c r="P24" s="78"/>
      <c r="Q24" s="78"/>
      <c r="R24" s="78"/>
      <c r="S24" s="78"/>
      <c r="T24" s="78"/>
    </row>
    <row r="25" spans="1:20" ht="42" customHeight="1" x14ac:dyDescent="0.2">
      <c r="A25" s="122"/>
      <c r="B25" s="206" t="s">
        <v>43</v>
      </c>
      <c r="C25" s="201" t="s">
        <v>8</v>
      </c>
      <c r="D25" s="211"/>
      <c r="E25" s="122"/>
      <c r="F25" s="122"/>
      <c r="G25" s="122"/>
      <c r="H25" s="122"/>
      <c r="I25" s="43"/>
      <c r="L25" s="78"/>
      <c r="M25" s="78"/>
      <c r="N25" s="78"/>
      <c r="O25" s="78"/>
      <c r="P25" s="78"/>
      <c r="Q25" s="78"/>
      <c r="R25" s="78"/>
      <c r="S25" s="78"/>
      <c r="T25" s="78"/>
    </row>
    <row r="26" spans="1:20" ht="29.25" customHeight="1" x14ac:dyDescent="0.2">
      <c r="A26" s="122"/>
      <c r="B26" s="204" t="s">
        <v>135</v>
      </c>
      <c r="C26" s="199">
        <v>1</v>
      </c>
      <c r="D26" s="212" t="s">
        <v>136</v>
      </c>
      <c r="E26" s="122"/>
      <c r="F26" s="122"/>
      <c r="G26" s="122"/>
      <c r="H26" s="122"/>
      <c r="I26" s="43"/>
      <c r="L26" s="78"/>
      <c r="M26" s="78"/>
      <c r="N26" s="78"/>
      <c r="O26" s="78"/>
      <c r="P26" s="78"/>
      <c r="Q26" s="78"/>
      <c r="R26" s="78"/>
      <c r="S26" s="78"/>
      <c r="T26" s="78"/>
    </row>
    <row r="27" spans="1:20" ht="29.25" customHeight="1" x14ac:dyDescent="0.2">
      <c r="A27" s="122"/>
      <c r="B27" s="204" t="s">
        <v>106</v>
      </c>
      <c r="C27" s="199">
        <v>1</v>
      </c>
      <c r="D27" s="230" t="s">
        <v>45</v>
      </c>
      <c r="E27" s="122"/>
      <c r="F27" s="122"/>
      <c r="G27" s="122"/>
      <c r="H27" s="122"/>
      <c r="I27" s="43"/>
      <c r="L27" s="78"/>
      <c r="M27" s="78"/>
      <c r="N27" s="78"/>
      <c r="O27" s="78"/>
      <c r="P27" s="78"/>
      <c r="Q27" s="78"/>
      <c r="R27" s="78"/>
      <c r="S27" s="78"/>
      <c r="T27" s="78"/>
    </row>
    <row r="28" spans="1:20" ht="15.75" customHeight="1" x14ac:dyDescent="0.25">
      <c r="A28" s="122"/>
      <c r="B28" s="68"/>
      <c r="C28" s="68"/>
      <c r="D28" s="56"/>
      <c r="E28" s="61"/>
      <c r="F28" s="61"/>
      <c r="G28" s="122"/>
      <c r="H28" s="122"/>
      <c r="I28" s="43"/>
      <c r="K28" s="144"/>
      <c r="L28" s="78"/>
      <c r="M28" s="78"/>
      <c r="N28" s="78"/>
      <c r="O28" s="78"/>
      <c r="P28" s="78"/>
      <c r="Q28" s="78"/>
      <c r="R28" s="78"/>
      <c r="S28" s="78"/>
      <c r="T28" s="78"/>
    </row>
    <row r="29" spans="1:20" ht="13.5" thickBot="1" x14ac:dyDescent="0.25">
      <c r="A29" s="122"/>
      <c r="C29" s="68"/>
      <c r="D29" s="68"/>
      <c r="E29" s="68"/>
      <c r="F29" s="68"/>
      <c r="G29" s="122"/>
      <c r="H29" s="122"/>
      <c r="I29" s="43"/>
      <c r="L29" s="78"/>
      <c r="M29" s="78"/>
      <c r="N29" s="78"/>
      <c r="O29" s="78"/>
      <c r="P29" s="78"/>
      <c r="Q29" s="78"/>
      <c r="R29" s="78"/>
      <c r="S29" s="78"/>
      <c r="T29" s="78"/>
    </row>
    <row r="30" spans="1:20" ht="21.75" customHeight="1" thickBot="1" x14ac:dyDescent="0.25">
      <c r="A30" s="122"/>
      <c r="B30" s="249" t="s">
        <v>321</v>
      </c>
      <c r="C30" s="224" t="s">
        <v>61</v>
      </c>
      <c r="D30" s="224" t="s">
        <v>62</v>
      </c>
      <c r="E30" s="224" t="s">
        <v>63</v>
      </c>
      <c r="F30" s="224" t="s">
        <v>64</v>
      </c>
      <c r="G30" s="122"/>
      <c r="H30" s="122"/>
      <c r="I30" s="43"/>
      <c r="L30" s="78"/>
      <c r="M30" s="78"/>
      <c r="N30" s="78"/>
      <c r="O30" s="78"/>
      <c r="P30" s="78"/>
      <c r="Q30" s="78"/>
      <c r="R30" s="78"/>
      <c r="S30" s="78"/>
      <c r="T30" s="78"/>
    </row>
    <row r="31" spans="1:20" ht="53.25" customHeight="1" x14ac:dyDescent="0.2">
      <c r="A31" s="122"/>
      <c r="B31" s="147" t="s">
        <v>277</v>
      </c>
      <c r="C31" s="250">
        <v>3.3000000000000002E-2</v>
      </c>
      <c r="D31" s="250">
        <v>0.1</v>
      </c>
      <c r="E31" s="251" t="s">
        <v>66</v>
      </c>
      <c r="F31" s="250">
        <v>0.15</v>
      </c>
      <c r="G31" s="122"/>
      <c r="H31" s="122"/>
      <c r="I31" s="43"/>
      <c r="L31" s="78"/>
      <c r="M31" s="78"/>
      <c r="N31" s="78"/>
      <c r="O31" s="78"/>
      <c r="P31" s="78"/>
      <c r="Q31" s="78"/>
      <c r="R31" s="78"/>
      <c r="S31" s="78"/>
      <c r="T31" s="78"/>
    </row>
    <row r="32" spans="1:20" ht="28.5" customHeight="1" x14ac:dyDescent="0.2">
      <c r="A32" s="122"/>
      <c r="B32" s="148" t="s">
        <v>316</v>
      </c>
      <c r="C32" s="252">
        <f>C20*C24/C23*C31*C26*C27</f>
        <v>0</v>
      </c>
      <c r="D32" s="252">
        <f>C20*C24/C23*D31*C26*C27</f>
        <v>0</v>
      </c>
      <c r="E32" s="252" t="s">
        <v>39</v>
      </c>
      <c r="F32" s="252">
        <f>C20*C24/C23*F31*C26*C27</f>
        <v>0</v>
      </c>
      <c r="G32" s="122"/>
      <c r="H32" s="122"/>
      <c r="I32" s="43"/>
      <c r="L32" s="78"/>
      <c r="M32" s="78"/>
      <c r="N32" s="78"/>
      <c r="O32" s="78"/>
      <c r="P32" s="78"/>
      <c r="Q32" s="78"/>
      <c r="R32" s="78"/>
      <c r="S32" s="78"/>
      <c r="T32" s="78"/>
    </row>
    <row r="33" spans="1:20" ht="28.5" customHeight="1" x14ac:dyDescent="0.2">
      <c r="A33" s="122"/>
      <c r="B33" s="150" t="s">
        <v>317</v>
      </c>
      <c r="C33" s="253" t="e">
        <f>C32/C21*100</f>
        <v>#DIV/0!</v>
      </c>
      <c r="D33" s="253" t="e">
        <f>D32/C21*100</f>
        <v>#DIV/0!</v>
      </c>
      <c r="E33" s="254" t="s">
        <v>39</v>
      </c>
      <c r="F33" s="253" t="e">
        <f>F32/C21*100</f>
        <v>#DIV/0!</v>
      </c>
      <c r="G33" s="122"/>
      <c r="H33" s="122"/>
      <c r="I33" s="43"/>
      <c r="L33" s="78"/>
      <c r="M33" s="78"/>
      <c r="N33" s="78"/>
      <c r="O33" s="78"/>
      <c r="P33" s="78"/>
      <c r="Q33" s="78"/>
      <c r="R33" s="78"/>
      <c r="S33" s="78"/>
      <c r="T33" s="78"/>
    </row>
    <row r="34" spans="1:20" ht="30.75" customHeight="1" thickBot="1" x14ac:dyDescent="0.25">
      <c r="A34" s="122"/>
      <c r="B34" s="149" t="s">
        <v>318</v>
      </c>
      <c r="C34" s="221" t="e">
        <f>C32/C22*100</f>
        <v>#DIV/0!</v>
      </c>
      <c r="D34" s="221" t="e">
        <f>D32/C22*100</f>
        <v>#DIV/0!</v>
      </c>
      <c r="E34" s="255" t="s">
        <v>39</v>
      </c>
      <c r="F34" s="221" t="e">
        <f>F32/C22*100</f>
        <v>#DIV/0!</v>
      </c>
      <c r="G34" s="122"/>
      <c r="H34" s="122"/>
      <c r="I34" s="43"/>
      <c r="L34" s="78"/>
      <c r="M34" s="78"/>
      <c r="N34" s="78"/>
      <c r="O34" s="78"/>
      <c r="P34" s="78"/>
      <c r="Q34" s="78"/>
      <c r="R34" s="78"/>
      <c r="S34" s="78"/>
      <c r="T34" s="78"/>
    </row>
    <row r="35" spans="1:20" ht="24.75" customHeight="1" x14ac:dyDescent="0.2">
      <c r="A35" s="122"/>
      <c r="B35" s="243" t="s">
        <v>327</v>
      </c>
      <c r="C35" s="73"/>
      <c r="D35" s="73"/>
      <c r="E35" s="71"/>
      <c r="F35" s="73"/>
      <c r="G35" s="122"/>
      <c r="H35" s="122"/>
      <c r="I35" s="43"/>
      <c r="L35" s="78"/>
      <c r="M35" s="78"/>
      <c r="N35" s="78"/>
      <c r="O35" s="78"/>
      <c r="P35" s="78"/>
      <c r="Q35" s="78"/>
      <c r="R35" s="78"/>
      <c r="S35" s="78"/>
      <c r="T35" s="78"/>
    </row>
    <row r="36" spans="1:20" x14ac:dyDescent="0.2">
      <c r="A36" s="122"/>
      <c r="B36" s="122"/>
      <c r="C36" s="130"/>
      <c r="D36" s="130"/>
      <c r="E36" s="122"/>
      <c r="F36" s="122"/>
      <c r="G36" s="122"/>
      <c r="H36" s="122"/>
      <c r="I36" s="43"/>
      <c r="L36" s="78"/>
      <c r="M36" s="78"/>
      <c r="N36" s="78"/>
      <c r="O36" s="78"/>
      <c r="P36" s="78"/>
      <c r="Q36" s="78"/>
      <c r="R36" s="78"/>
      <c r="S36" s="78"/>
      <c r="T36" s="78"/>
    </row>
    <row r="37" spans="1:20" x14ac:dyDescent="0.2">
      <c r="A37" s="50"/>
      <c r="B37" s="50"/>
      <c r="C37" s="50"/>
      <c r="D37" s="50"/>
      <c r="E37" s="50"/>
      <c r="F37" s="50"/>
      <c r="G37" s="50"/>
      <c r="H37" s="43"/>
      <c r="I37" s="43"/>
      <c r="J37" s="56"/>
      <c r="K37" s="56"/>
      <c r="L37" s="56"/>
      <c r="M37" s="56"/>
      <c r="N37" s="56"/>
      <c r="O37" s="56"/>
      <c r="P37" s="56"/>
      <c r="Q37" s="78"/>
      <c r="R37" s="78"/>
      <c r="S37" s="78"/>
      <c r="T37" s="78"/>
    </row>
    <row r="38" spans="1:20" x14ac:dyDescent="0.2">
      <c r="A38" s="50"/>
      <c r="B38" s="50"/>
      <c r="C38" s="50"/>
      <c r="D38" s="50"/>
      <c r="E38" s="50"/>
      <c r="F38" s="50"/>
      <c r="G38" s="50"/>
      <c r="H38" s="43"/>
      <c r="I38" s="43"/>
      <c r="L38" s="78"/>
      <c r="M38" s="78"/>
      <c r="N38" s="78"/>
      <c r="O38" s="78"/>
      <c r="P38" s="78"/>
      <c r="Q38" s="78"/>
      <c r="R38" s="78"/>
      <c r="S38" s="78"/>
      <c r="T38" s="78"/>
    </row>
    <row r="39" spans="1:20" ht="18" x14ac:dyDescent="0.25">
      <c r="A39" s="122"/>
      <c r="B39" s="127" t="s">
        <v>320</v>
      </c>
      <c r="C39" s="122"/>
      <c r="D39" s="122"/>
      <c r="E39" s="122"/>
      <c r="F39" s="122"/>
      <c r="G39" s="122"/>
      <c r="H39" s="122"/>
      <c r="I39" s="43"/>
      <c r="L39" s="78"/>
      <c r="M39" s="78"/>
      <c r="N39" s="78"/>
      <c r="O39" s="78"/>
      <c r="P39" s="78"/>
      <c r="Q39" s="78"/>
      <c r="R39" s="78"/>
      <c r="S39" s="78"/>
      <c r="T39" s="78"/>
    </row>
    <row r="40" spans="1:20" x14ac:dyDescent="0.2">
      <c r="A40" s="122"/>
      <c r="B40" s="122"/>
      <c r="C40" s="122"/>
      <c r="D40" s="122"/>
      <c r="E40" s="122"/>
      <c r="F40" s="122"/>
      <c r="G40" s="122"/>
      <c r="H40" s="122"/>
      <c r="I40" s="43"/>
    </row>
    <row r="41" spans="1:20" ht="21" customHeight="1" x14ac:dyDescent="0.2">
      <c r="A41" s="213" t="s">
        <v>307</v>
      </c>
      <c r="B41" s="356" t="s">
        <v>9</v>
      </c>
      <c r="C41" s="378"/>
      <c r="D41" s="378"/>
      <c r="E41" s="122"/>
      <c r="F41" s="122"/>
      <c r="G41" s="124"/>
      <c r="H41" s="124"/>
      <c r="I41" s="43"/>
    </row>
    <row r="42" spans="1:20" ht="25.5" x14ac:dyDescent="0.2">
      <c r="A42" s="125"/>
      <c r="B42" s="225" t="s">
        <v>323</v>
      </c>
      <c r="C42" s="216"/>
      <c r="D42" s="194" t="s">
        <v>76</v>
      </c>
      <c r="E42" s="122"/>
      <c r="F42" s="122"/>
      <c r="G42" s="124"/>
      <c r="H42" s="124"/>
      <c r="I42" s="43"/>
    </row>
    <row r="43" spans="1:20" ht="25.5" x14ac:dyDescent="0.2">
      <c r="A43" s="125"/>
      <c r="B43" s="226" t="s">
        <v>324</v>
      </c>
      <c r="C43" s="216"/>
      <c r="D43" s="194" t="s">
        <v>76</v>
      </c>
      <c r="E43" s="122"/>
      <c r="F43" s="122"/>
      <c r="G43" s="124"/>
      <c r="H43" s="124"/>
      <c r="I43" s="43"/>
    </row>
    <row r="44" spans="1:20" ht="28.5" x14ac:dyDescent="0.2">
      <c r="A44" s="122"/>
      <c r="B44" s="202" t="s">
        <v>93</v>
      </c>
      <c r="C44" s="196"/>
      <c r="D44" s="207" t="s">
        <v>76</v>
      </c>
      <c r="E44" s="122"/>
      <c r="F44" s="122"/>
      <c r="G44" s="122"/>
      <c r="H44" s="122"/>
      <c r="I44" s="43"/>
    </row>
    <row r="45" spans="1:20" ht="28.5" x14ac:dyDescent="0.2">
      <c r="A45" s="122"/>
      <c r="B45" s="202" t="s">
        <v>235</v>
      </c>
      <c r="C45" s="196"/>
      <c r="D45" s="194" t="s">
        <v>76</v>
      </c>
      <c r="E45" s="122"/>
      <c r="F45" s="122"/>
      <c r="G45" s="129"/>
      <c r="H45" s="122"/>
      <c r="I45" s="43"/>
    </row>
    <row r="46" spans="1:20" ht="60" x14ac:dyDescent="0.2">
      <c r="A46" s="122"/>
      <c r="B46" s="202" t="s">
        <v>236</v>
      </c>
      <c r="C46" s="197">
        <f>(C44/1000)*C45</f>
        <v>0</v>
      </c>
      <c r="D46" s="208" t="s">
        <v>110</v>
      </c>
      <c r="E46" s="122"/>
      <c r="F46" s="122"/>
      <c r="G46" s="129"/>
      <c r="H46" s="122"/>
      <c r="I46" s="43"/>
    </row>
    <row r="47" spans="1:20" ht="15" customHeight="1" x14ac:dyDescent="0.2">
      <c r="A47" s="122"/>
      <c r="B47" s="203" t="s">
        <v>55</v>
      </c>
      <c r="C47" s="198"/>
      <c r="D47" s="209" t="s">
        <v>77</v>
      </c>
      <c r="E47" s="122"/>
      <c r="F47" s="122"/>
      <c r="G47" s="122"/>
      <c r="H47" s="122"/>
      <c r="I47" s="43"/>
    </row>
    <row r="48" spans="1:20" ht="13.5" customHeight="1" x14ac:dyDescent="0.2">
      <c r="A48" s="122"/>
      <c r="B48" s="203" t="s">
        <v>54</v>
      </c>
      <c r="C48" s="198"/>
      <c r="D48" s="209" t="s">
        <v>77</v>
      </c>
      <c r="E48" s="122"/>
      <c r="F48" s="122"/>
      <c r="G48" s="122"/>
      <c r="H48" s="122"/>
      <c r="I48" s="43"/>
    </row>
    <row r="49" spans="1:13" ht="28.5" x14ac:dyDescent="0.2">
      <c r="A49" s="122"/>
      <c r="B49" s="206" t="s">
        <v>43</v>
      </c>
      <c r="C49" s="201" t="s">
        <v>8</v>
      </c>
      <c r="D49" s="211"/>
      <c r="E49" s="122"/>
      <c r="F49" s="122"/>
      <c r="G49" s="122"/>
      <c r="H49" s="122"/>
      <c r="I49" s="43"/>
    </row>
    <row r="50" spans="1:13" ht="25.5" x14ac:dyDescent="0.2">
      <c r="A50" s="122"/>
      <c r="B50" s="204" t="s">
        <v>135</v>
      </c>
      <c r="C50" s="199">
        <v>1</v>
      </c>
      <c r="D50" s="212" t="s">
        <v>136</v>
      </c>
      <c r="E50" s="122"/>
      <c r="F50" s="122"/>
      <c r="G50" s="122"/>
      <c r="H50" s="122"/>
      <c r="I50" s="43"/>
    </row>
    <row r="51" spans="1:13" ht="25.5" x14ac:dyDescent="0.2">
      <c r="A51" s="122"/>
      <c r="B51" s="204" t="s">
        <v>106</v>
      </c>
      <c r="C51" s="199">
        <v>1</v>
      </c>
      <c r="D51" s="230" t="s">
        <v>45</v>
      </c>
      <c r="E51" s="122"/>
      <c r="F51" s="122"/>
      <c r="G51" s="122"/>
      <c r="H51" s="122"/>
      <c r="I51" s="43"/>
    </row>
    <row r="52" spans="1:13" ht="15" customHeight="1" x14ac:dyDescent="0.25">
      <c r="A52" s="122"/>
      <c r="B52" s="68"/>
      <c r="C52" s="68"/>
      <c r="D52" s="56"/>
      <c r="E52" s="61"/>
      <c r="F52" s="61"/>
      <c r="G52" s="122"/>
      <c r="H52" s="122"/>
      <c r="I52" s="43"/>
      <c r="K52" s="144"/>
    </row>
    <row r="53" spans="1:13" ht="13.5" thickBot="1" x14ac:dyDescent="0.25">
      <c r="A53" s="122"/>
      <c r="C53" s="58"/>
      <c r="D53" s="58"/>
      <c r="E53" s="58"/>
      <c r="F53" s="58"/>
      <c r="G53" s="122"/>
      <c r="H53" s="122"/>
      <c r="I53" s="43"/>
    </row>
    <row r="54" spans="1:13" ht="20.25" customHeight="1" thickBot="1" x14ac:dyDescent="0.25">
      <c r="A54" s="122"/>
      <c r="B54" s="249" t="s">
        <v>321</v>
      </c>
      <c r="C54" s="224" t="s">
        <v>61</v>
      </c>
      <c r="D54" s="224" t="s">
        <v>62</v>
      </c>
      <c r="E54" s="224" t="s">
        <v>63</v>
      </c>
      <c r="F54" s="224" t="s">
        <v>64</v>
      </c>
      <c r="G54" s="122"/>
      <c r="H54" s="122"/>
      <c r="I54" s="43"/>
    </row>
    <row r="55" spans="1:13" ht="52.5" customHeight="1" x14ac:dyDescent="0.2">
      <c r="A55" s="122"/>
      <c r="B55" s="147" t="s">
        <v>277</v>
      </c>
      <c r="C55" s="250">
        <v>3.3000000000000002E-2</v>
      </c>
      <c r="D55" s="250">
        <v>0.1</v>
      </c>
      <c r="E55" s="251" t="s">
        <v>66</v>
      </c>
      <c r="F55" s="250">
        <v>0.15</v>
      </c>
      <c r="G55" s="122"/>
      <c r="H55" s="122"/>
      <c r="I55" s="43"/>
    </row>
    <row r="56" spans="1:13" ht="25.5" x14ac:dyDescent="0.2">
      <c r="A56" s="122"/>
      <c r="B56" s="148" t="s">
        <v>316</v>
      </c>
      <c r="C56" s="252">
        <f>C46*C55*C50*C51</f>
        <v>0</v>
      </c>
      <c r="D56" s="252">
        <f>C46*D55*C50*C51</f>
        <v>0</v>
      </c>
      <c r="E56" s="252" t="s">
        <v>39</v>
      </c>
      <c r="F56" s="252">
        <f>C46*F55*C50*C51</f>
        <v>0</v>
      </c>
      <c r="G56" s="122"/>
      <c r="H56" s="122"/>
      <c r="I56" s="43"/>
    </row>
    <row r="57" spans="1:13" ht="25.5" x14ac:dyDescent="0.2">
      <c r="A57" s="122"/>
      <c r="B57" s="150" t="s">
        <v>317</v>
      </c>
      <c r="C57" s="253" t="e">
        <f>C56/C47*100</f>
        <v>#DIV/0!</v>
      </c>
      <c r="D57" s="253" t="e">
        <f>D56/C47*100</f>
        <v>#DIV/0!</v>
      </c>
      <c r="E57" s="254" t="s">
        <v>39</v>
      </c>
      <c r="F57" s="253" t="e">
        <f>F56/C47*100</f>
        <v>#DIV/0!</v>
      </c>
      <c r="G57" s="122"/>
      <c r="H57" s="122"/>
      <c r="I57" s="43"/>
    </row>
    <row r="58" spans="1:13" ht="26.25" thickBot="1" x14ac:dyDescent="0.25">
      <c r="A58" s="122"/>
      <c r="B58" s="149" t="s">
        <v>318</v>
      </c>
      <c r="C58" s="221" t="e">
        <f>C56/C48*100</f>
        <v>#DIV/0!</v>
      </c>
      <c r="D58" s="221" t="e">
        <f>D56/C48*100</f>
        <v>#DIV/0!</v>
      </c>
      <c r="E58" s="255" t="s">
        <v>39</v>
      </c>
      <c r="F58" s="221" t="e">
        <f>F56/C48*100</f>
        <v>#DIV/0!</v>
      </c>
      <c r="G58" s="122"/>
      <c r="H58" s="122"/>
      <c r="I58" s="43"/>
    </row>
    <row r="59" spans="1:13" ht="18.75" customHeight="1" x14ac:dyDescent="0.2">
      <c r="A59" s="122"/>
      <c r="B59" s="243" t="s">
        <v>328</v>
      </c>
      <c r="C59" s="253"/>
      <c r="D59" s="253"/>
      <c r="E59" s="260"/>
      <c r="F59" s="253"/>
      <c r="G59" s="122"/>
      <c r="H59" s="122"/>
      <c r="I59" s="43"/>
    </row>
    <row r="60" spans="1:13" x14ac:dyDescent="0.2">
      <c r="A60" s="122"/>
      <c r="B60" s="122"/>
      <c r="C60" s="130"/>
      <c r="D60" s="130"/>
      <c r="E60" s="122"/>
      <c r="F60" s="122"/>
      <c r="G60" s="122"/>
      <c r="H60" s="122"/>
      <c r="I60" s="43"/>
    </row>
    <row r="61" spans="1:13" x14ac:dyDescent="0.2">
      <c r="A61" s="43"/>
      <c r="B61" s="43"/>
      <c r="C61" s="43"/>
      <c r="D61" s="43"/>
      <c r="E61" s="43"/>
      <c r="F61" s="43"/>
      <c r="G61" s="43"/>
      <c r="H61" s="43"/>
      <c r="I61" s="43"/>
      <c r="K61" s="81"/>
      <c r="L61" s="82"/>
      <c r="M61" s="81"/>
    </row>
    <row r="62" spans="1:13" x14ac:dyDescent="0.2">
      <c r="A62" s="43"/>
      <c r="B62" s="4"/>
      <c r="C62" s="43"/>
      <c r="D62" s="43"/>
      <c r="E62" s="43"/>
      <c r="F62" s="43"/>
      <c r="G62" s="43"/>
      <c r="H62" s="43"/>
      <c r="I62" s="43"/>
    </row>
    <row r="63" spans="1:13" ht="18" x14ac:dyDescent="0.25">
      <c r="A63" s="122"/>
      <c r="B63" s="127" t="s">
        <v>187</v>
      </c>
      <c r="C63" s="122"/>
      <c r="D63" s="122"/>
      <c r="E63" s="122"/>
      <c r="F63" s="122"/>
      <c r="G63" s="122"/>
      <c r="H63" s="122"/>
      <c r="I63" s="43"/>
    </row>
    <row r="64" spans="1:13" x14ac:dyDescent="0.2">
      <c r="A64" s="122"/>
      <c r="B64" s="122"/>
      <c r="C64" s="122"/>
      <c r="D64" s="122"/>
      <c r="E64" s="122"/>
      <c r="F64" s="122"/>
      <c r="G64" s="122"/>
      <c r="H64" s="122"/>
      <c r="I64" s="43"/>
    </row>
    <row r="65" spans="1:9" ht="19.5" customHeight="1" x14ac:dyDescent="0.2">
      <c r="A65" s="213" t="s">
        <v>308</v>
      </c>
      <c r="B65" s="356" t="s">
        <v>9</v>
      </c>
      <c r="C65" s="378"/>
      <c r="D65" s="378"/>
      <c r="E65" s="61"/>
      <c r="F65" s="61"/>
      <c r="G65" s="124"/>
      <c r="H65" s="124"/>
      <c r="I65" s="43"/>
    </row>
    <row r="66" spans="1:9" ht="25.5" x14ac:dyDescent="0.2">
      <c r="A66" s="125"/>
      <c r="B66" s="225" t="s">
        <v>323</v>
      </c>
      <c r="C66" s="216"/>
      <c r="D66" s="194" t="s">
        <v>76</v>
      </c>
      <c r="E66" s="61"/>
      <c r="F66" s="61"/>
      <c r="G66" s="124"/>
      <c r="H66" s="124"/>
      <c r="I66" s="43"/>
    </row>
    <row r="67" spans="1:9" ht="25.5" x14ac:dyDescent="0.2">
      <c r="A67" s="125"/>
      <c r="B67" s="226" t="s">
        <v>324</v>
      </c>
      <c r="C67" s="216"/>
      <c r="D67" s="194" t="s">
        <v>76</v>
      </c>
      <c r="E67" s="61"/>
      <c r="F67" s="61"/>
      <c r="G67" s="124"/>
      <c r="H67" s="124"/>
      <c r="I67" s="43"/>
    </row>
    <row r="68" spans="1:9" ht="28.5" x14ac:dyDescent="0.2">
      <c r="A68" s="122"/>
      <c r="B68" s="204" t="s">
        <v>93</v>
      </c>
      <c r="C68" s="216"/>
      <c r="D68" s="194" t="s">
        <v>76</v>
      </c>
      <c r="E68" s="61"/>
      <c r="F68" s="61"/>
      <c r="G68" s="122"/>
      <c r="H68" s="122"/>
      <c r="I68" s="43"/>
    </row>
    <row r="69" spans="1:9" ht="28.5" x14ac:dyDescent="0.2">
      <c r="A69" s="122"/>
      <c r="B69" s="204" t="s">
        <v>235</v>
      </c>
      <c r="C69" s="216"/>
      <c r="D69" s="194" t="s">
        <v>76</v>
      </c>
      <c r="E69" s="61"/>
      <c r="F69" s="61"/>
      <c r="G69" s="129"/>
      <c r="H69" s="122"/>
      <c r="I69" s="43"/>
    </row>
    <row r="70" spans="1:9" ht="60" x14ac:dyDescent="0.2">
      <c r="A70" s="122"/>
      <c r="B70" s="204" t="s">
        <v>236</v>
      </c>
      <c r="C70" s="198">
        <f>(C68/1000)*C69</f>
        <v>0</v>
      </c>
      <c r="D70" s="208" t="s">
        <v>110</v>
      </c>
      <c r="E70" s="61"/>
      <c r="F70" s="61"/>
      <c r="G70" s="129"/>
      <c r="H70" s="122"/>
      <c r="I70" s="43"/>
    </row>
    <row r="71" spans="1:9" x14ac:dyDescent="0.2">
      <c r="A71" s="122"/>
      <c r="B71" s="203" t="s">
        <v>55</v>
      </c>
      <c r="C71" s="198"/>
      <c r="D71" s="209" t="s">
        <v>77</v>
      </c>
      <c r="E71" s="61"/>
      <c r="F71" s="61"/>
      <c r="G71" s="122"/>
      <c r="H71" s="122"/>
      <c r="I71" s="43"/>
    </row>
    <row r="72" spans="1:9" x14ac:dyDescent="0.2">
      <c r="A72" s="122"/>
      <c r="B72" s="203" t="s">
        <v>54</v>
      </c>
      <c r="C72" s="198"/>
      <c r="D72" s="209" t="s">
        <v>77</v>
      </c>
      <c r="E72" s="61"/>
      <c r="F72" s="61"/>
      <c r="G72" s="122"/>
      <c r="H72" s="122"/>
      <c r="I72" s="43"/>
    </row>
    <row r="73" spans="1:9" ht="18" customHeight="1" x14ac:dyDescent="0.2">
      <c r="A73" s="122"/>
      <c r="B73" s="204" t="s">
        <v>147</v>
      </c>
      <c r="C73" s="199">
        <v>5</v>
      </c>
      <c r="D73" s="210" t="s">
        <v>75</v>
      </c>
      <c r="E73" s="61"/>
      <c r="F73" s="61"/>
      <c r="G73" s="122"/>
      <c r="H73" s="122"/>
      <c r="I73" s="43"/>
    </row>
    <row r="74" spans="1:9" ht="28.5" x14ac:dyDescent="0.2">
      <c r="A74" s="122"/>
      <c r="B74" s="204" t="s">
        <v>148</v>
      </c>
      <c r="C74" s="199">
        <v>0.18</v>
      </c>
      <c r="D74" s="210" t="s">
        <v>75</v>
      </c>
      <c r="E74" s="61"/>
      <c r="F74" s="61"/>
      <c r="G74" s="122"/>
      <c r="H74" s="122"/>
      <c r="I74" s="43"/>
    </row>
    <row r="75" spans="1:9" ht="29.25" customHeight="1" x14ac:dyDescent="0.2">
      <c r="A75" s="122"/>
      <c r="B75" s="204" t="s">
        <v>188</v>
      </c>
      <c r="C75" s="200">
        <v>2.0000000000000002E-5</v>
      </c>
      <c r="D75" s="261" t="s">
        <v>75</v>
      </c>
      <c r="E75" s="61"/>
      <c r="F75" s="61"/>
      <c r="G75" s="122"/>
      <c r="H75" s="122"/>
      <c r="I75" s="43"/>
    </row>
    <row r="76" spans="1:9" ht="33.75" customHeight="1" x14ac:dyDescent="0.2">
      <c r="A76" s="122"/>
      <c r="B76" s="205" t="s">
        <v>237</v>
      </c>
      <c r="C76" s="200">
        <f>C75*1000</f>
        <v>0.02</v>
      </c>
      <c r="D76" s="204" t="s">
        <v>238</v>
      </c>
      <c r="E76" s="61"/>
      <c r="F76" s="61"/>
      <c r="G76" s="122"/>
      <c r="H76" s="122"/>
      <c r="I76" s="43"/>
    </row>
    <row r="77" spans="1:9" ht="28.5" x14ac:dyDescent="0.2">
      <c r="A77" s="122"/>
      <c r="B77" s="206" t="s">
        <v>43</v>
      </c>
      <c r="C77" s="201" t="s">
        <v>8</v>
      </c>
      <c r="D77" s="211"/>
      <c r="E77" s="61"/>
      <c r="F77" s="61"/>
      <c r="G77" s="122"/>
      <c r="H77" s="122"/>
      <c r="I77" s="43"/>
    </row>
    <row r="78" spans="1:9" ht="25.5" x14ac:dyDescent="0.2">
      <c r="A78" s="122"/>
      <c r="B78" s="204" t="s">
        <v>135</v>
      </c>
      <c r="C78" s="199">
        <v>1</v>
      </c>
      <c r="D78" s="212" t="s">
        <v>136</v>
      </c>
      <c r="E78" s="61"/>
      <c r="F78" s="61"/>
      <c r="G78" s="122"/>
      <c r="H78" s="122"/>
      <c r="I78" s="43"/>
    </row>
    <row r="79" spans="1:9" ht="25.5" x14ac:dyDescent="0.2">
      <c r="A79" s="122"/>
      <c r="B79" s="204" t="s">
        <v>106</v>
      </c>
      <c r="C79" s="199">
        <v>1</v>
      </c>
      <c r="D79" s="230" t="s">
        <v>45</v>
      </c>
      <c r="E79" s="61"/>
      <c r="F79" s="61"/>
      <c r="G79" s="122"/>
      <c r="H79" s="122"/>
      <c r="I79" s="43"/>
    </row>
    <row r="80" spans="1:9" x14ac:dyDescent="0.2">
      <c r="A80" s="122"/>
      <c r="B80" s="68"/>
      <c r="C80" s="68"/>
      <c r="D80" s="56"/>
      <c r="E80" s="61"/>
      <c r="F80" s="61"/>
      <c r="G80" s="122"/>
      <c r="H80" s="122"/>
      <c r="I80" s="43"/>
    </row>
    <row r="81" spans="1:11" ht="13.5" thickBot="1" x14ac:dyDescent="0.25">
      <c r="A81" s="122"/>
      <c r="C81" s="62"/>
      <c r="D81" s="62"/>
      <c r="E81" s="62"/>
      <c r="F81" s="58"/>
      <c r="G81" s="122"/>
      <c r="H81" s="122"/>
      <c r="I81" s="43"/>
    </row>
    <row r="82" spans="1:11" ht="18.75" thickBot="1" x14ac:dyDescent="0.3">
      <c r="A82" s="122"/>
      <c r="B82" s="249" t="s">
        <v>321</v>
      </c>
      <c r="C82" s="224" t="s">
        <v>61</v>
      </c>
      <c r="D82" s="224" t="s">
        <v>62</v>
      </c>
      <c r="E82" s="224" t="s">
        <v>63</v>
      </c>
      <c r="F82" s="224" t="s">
        <v>64</v>
      </c>
      <c r="G82" s="122"/>
      <c r="H82" s="122"/>
      <c r="I82" s="43"/>
      <c r="K82" s="144"/>
    </row>
    <row r="83" spans="1:11" ht="53.25" customHeight="1" x14ac:dyDescent="0.2">
      <c r="A83" s="122"/>
      <c r="B83" s="147" t="s">
        <v>277</v>
      </c>
      <c r="C83" s="250">
        <v>3.3000000000000002E-2</v>
      </c>
      <c r="D83" s="250">
        <v>0.1</v>
      </c>
      <c r="E83" s="251" t="s">
        <v>66</v>
      </c>
      <c r="F83" s="250">
        <v>0.15</v>
      </c>
      <c r="G83" s="122"/>
      <c r="H83" s="122"/>
      <c r="I83" s="43"/>
    </row>
    <row r="84" spans="1:11" ht="25.5" x14ac:dyDescent="0.2">
      <c r="A84" s="122"/>
      <c r="B84" s="148" t="s">
        <v>316</v>
      </c>
      <c r="C84" s="262">
        <f>(C70*C74*C75*1000)/C73*C83*C78*C79</f>
        <v>0</v>
      </c>
      <c r="D84" s="262">
        <f>(C70*C74*C75*1000)/C73*D83*C78*C79</f>
        <v>0</v>
      </c>
      <c r="E84" s="262" t="s">
        <v>39</v>
      </c>
      <c r="F84" s="262">
        <f>(C70*C74*C75*1000)/C73*F83*C78*C79</f>
        <v>0</v>
      </c>
      <c r="G84" s="122"/>
      <c r="H84" s="122"/>
      <c r="I84" s="43"/>
    </row>
    <row r="85" spans="1:11" ht="25.5" x14ac:dyDescent="0.2">
      <c r="A85" s="122"/>
      <c r="B85" s="150" t="s">
        <v>317</v>
      </c>
      <c r="C85" s="253" t="e">
        <f>C84/C71*100</f>
        <v>#DIV/0!</v>
      </c>
      <c r="D85" s="253" t="e">
        <f>D84/C71*100</f>
        <v>#DIV/0!</v>
      </c>
      <c r="E85" s="254" t="s">
        <v>39</v>
      </c>
      <c r="F85" s="253" t="e">
        <f>F84/C71*100</f>
        <v>#DIV/0!</v>
      </c>
      <c r="G85" s="122"/>
      <c r="H85" s="122"/>
      <c r="I85" s="43"/>
    </row>
    <row r="86" spans="1:11" ht="26.25" thickBot="1" x14ac:dyDescent="0.25">
      <c r="A86" s="122"/>
      <c r="B86" s="149" t="s">
        <v>318</v>
      </c>
      <c r="C86" s="221" t="e">
        <f>C84/C72*100</f>
        <v>#DIV/0!</v>
      </c>
      <c r="D86" s="221" t="e">
        <f>D84/C72*100</f>
        <v>#DIV/0!</v>
      </c>
      <c r="E86" s="255" t="s">
        <v>39</v>
      </c>
      <c r="F86" s="221" t="e">
        <f>F84/C72*100</f>
        <v>#DIV/0!</v>
      </c>
      <c r="G86" s="122"/>
      <c r="H86" s="122"/>
      <c r="I86" s="43"/>
    </row>
    <row r="87" spans="1:11" ht="20.25" customHeight="1" x14ac:dyDescent="0.2">
      <c r="A87" s="122"/>
      <c r="B87" s="233" t="s">
        <v>329</v>
      </c>
      <c r="C87" s="253"/>
      <c r="D87" s="253"/>
      <c r="E87" s="260"/>
      <c r="F87" s="253"/>
      <c r="G87" s="122"/>
      <c r="H87" s="122"/>
      <c r="I87" s="43"/>
    </row>
    <row r="88" spans="1:11" x14ac:dyDescent="0.2">
      <c r="A88" s="122"/>
      <c r="B88" s="122"/>
      <c r="C88" s="130"/>
      <c r="D88" s="130"/>
      <c r="E88" s="122"/>
      <c r="F88" s="122"/>
      <c r="G88" s="122"/>
      <c r="H88" s="122"/>
      <c r="I88" s="43"/>
    </row>
    <row r="89" spans="1:11" x14ac:dyDescent="0.2">
      <c r="A89" s="43"/>
      <c r="B89" s="43"/>
      <c r="C89" s="43"/>
      <c r="D89" s="43"/>
      <c r="E89" s="43"/>
      <c r="F89" s="43"/>
      <c r="G89" s="43"/>
      <c r="H89" s="43"/>
      <c r="I89" s="43"/>
    </row>
    <row r="90" spans="1:11" s="78" customFormat="1" x14ac:dyDescent="0.2"/>
    <row r="91" spans="1:11" s="78" customFormat="1" x14ac:dyDescent="0.2"/>
    <row r="92" spans="1:11" s="78" customFormat="1" x14ac:dyDescent="0.2"/>
    <row r="93" spans="1:11" s="78" customFormat="1" x14ac:dyDescent="0.2"/>
  </sheetData>
  <sheetProtection sheet="1" objects="1" scenarios="1"/>
  <protectedRanges>
    <protectedRange sqref="C78:D79" name="Bereich11"/>
    <protectedRange sqref="C71:D72" name="Bereich9"/>
    <protectedRange sqref="C50:D51" name="Bereich7"/>
    <protectedRange sqref="C44:D46" name="Bereich5"/>
    <protectedRange sqref="C23:D24" name="Bereich3"/>
    <protectedRange sqref="C16:D20 C42:D43 C66:D67" name="Bereich1"/>
    <protectedRange sqref="C21:D22" name="Bereich2"/>
    <protectedRange sqref="C26:D27" name="Bereich4"/>
    <protectedRange sqref="C47:D48" name="Bereich6"/>
    <protectedRange sqref="C68:D70" name="Bereich8"/>
    <protectedRange sqref="C73:D74" name="Bereich10"/>
  </protectedRanges>
  <mergeCells count="11">
    <mergeCell ref="B15:D15"/>
    <mergeCell ref="B41:D41"/>
    <mergeCell ref="B65:D65"/>
    <mergeCell ref="A1:H1"/>
    <mergeCell ref="A4:H4"/>
    <mergeCell ref="A11:H11"/>
    <mergeCell ref="A7:H7"/>
    <mergeCell ref="A10:H10"/>
    <mergeCell ref="A3:H3"/>
    <mergeCell ref="A9:E9"/>
    <mergeCell ref="A5:H5"/>
  </mergeCells>
  <pageMargins left="0.7" right="0.7" top="0.78740157499999996" bottom="0.78740157499999996" header="0.3" footer="0.3"/>
  <pageSetup paperSize="9" scale="90" orientation="landscape" r:id="rId1"/>
  <rowBreaks count="3" manualBreakCount="3">
    <brk id="12" max="7" man="1"/>
    <brk id="35" max="7" man="1"/>
    <brk id="62"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120" zoomScaleNormal="120" workbookViewId="0">
      <pane ySplit="4" topLeftCell="A27" activePane="bottomLeft" state="frozen"/>
      <selection pane="bottomLeft" activeCell="I25" sqref="I25"/>
    </sheetView>
  </sheetViews>
  <sheetFormatPr baseColWidth="10" defaultRowHeight="12.75" x14ac:dyDescent="0.2"/>
  <cols>
    <col min="1" max="1" width="16.85546875" customWidth="1"/>
    <col min="2" max="2" width="33.140625" customWidth="1"/>
    <col min="3" max="3" width="18.28515625" customWidth="1"/>
    <col min="4" max="4" width="15.85546875" customWidth="1"/>
    <col min="5" max="5" width="51.140625" customWidth="1"/>
    <col min="6" max="6" width="4.28515625" customWidth="1"/>
    <col min="7" max="7" width="11.42578125" style="7" customWidth="1"/>
    <col min="8" max="11" width="11.42578125" style="7"/>
  </cols>
  <sheetData>
    <row r="1" spans="1:11" ht="39" customHeight="1" x14ac:dyDescent="0.2">
      <c r="A1" s="354" t="s">
        <v>152</v>
      </c>
      <c r="B1" s="384"/>
      <c r="C1" s="384"/>
      <c r="D1" s="384"/>
      <c r="E1" s="384"/>
      <c r="F1" s="4"/>
    </row>
    <row r="2" spans="1:11" ht="12" customHeight="1" thickBot="1" x14ac:dyDescent="0.35">
      <c r="A2" s="109"/>
      <c r="B2" s="115"/>
      <c r="C2" s="115"/>
      <c r="D2" s="115"/>
      <c r="E2" s="115"/>
      <c r="F2" s="4"/>
    </row>
    <row r="3" spans="1:11" ht="20.25" customHeight="1" x14ac:dyDescent="0.3">
      <c r="A3" s="385" t="s">
        <v>213</v>
      </c>
      <c r="B3" s="377"/>
      <c r="C3" s="377"/>
      <c r="D3" s="377"/>
      <c r="E3" s="377"/>
      <c r="F3" s="4"/>
    </row>
    <row r="4" spans="1:11" ht="19.5" thickBot="1" x14ac:dyDescent="0.35">
      <c r="A4" s="108" t="s">
        <v>17</v>
      </c>
      <c r="B4" s="108" t="s">
        <v>35</v>
      </c>
      <c r="C4" s="108" t="s">
        <v>56</v>
      </c>
      <c r="D4" s="108" t="s">
        <v>16</v>
      </c>
      <c r="E4" s="108" t="s">
        <v>32</v>
      </c>
      <c r="F4" s="4"/>
    </row>
    <row r="5" spans="1:11" ht="243" customHeight="1" x14ac:dyDescent="0.2">
      <c r="A5" s="170" t="s">
        <v>116</v>
      </c>
      <c r="B5" s="171" t="s">
        <v>42</v>
      </c>
      <c r="C5" s="172">
        <v>0.18</v>
      </c>
      <c r="D5" s="173" t="s">
        <v>22</v>
      </c>
      <c r="E5" s="174" t="s">
        <v>310</v>
      </c>
      <c r="F5" s="4"/>
    </row>
    <row r="6" spans="1:11" ht="246.75" customHeight="1" x14ac:dyDescent="0.2">
      <c r="A6" s="175" t="s">
        <v>111</v>
      </c>
      <c r="B6" s="176" t="s">
        <v>170</v>
      </c>
      <c r="C6" s="177" t="s">
        <v>224</v>
      </c>
      <c r="D6" s="175" t="s">
        <v>22</v>
      </c>
      <c r="E6" s="178" t="s">
        <v>241</v>
      </c>
      <c r="F6" s="4"/>
    </row>
    <row r="7" spans="1:11" s="41" customFormat="1" ht="36.75" customHeight="1" x14ac:dyDescent="0.2">
      <c r="A7" s="179" t="s">
        <v>2</v>
      </c>
      <c r="B7" s="180" t="s">
        <v>29</v>
      </c>
      <c r="C7" s="181" t="s">
        <v>33</v>
      </c>
      <c r="D7" s="179" t="s">
        <v>27</v>
      </c>
      <c r="E7" s="180" t="s">
        <v>217</v>
      </c>
      <c r="F7" s="112"/>
      <c r="G7" s="137"/>
      <c r="H7" s="137"/>
      <c r="I7" s="137"/>
      <c r="J7" s="137"/>
      <c r="K7" s="137"/>
    </row>
    <row r="8" spans="1:11" s="41" customFormat="1" ht="37.5" customHeight="1" x14ac:dyDescent="0.2">
      <c r="A8" s="182" t="s">
        <v>1</v>
      </c>
      <c r="B8" s="178" t="s">
        <v>28</v>
      </c>
      <c r="C8" s="177" t="s">
        <v>33</v>
      </c>
      <c r="D8" s="175" t="s">
        <v>27</v>
      </c>
      <c r="E8" s="178" t="s">
        <v>217</v>
      </c>
      <c r="F8" s="112"/>
      <c r="G8" s="137"/>
      <c r="H8" s="137"/>
      <c r="I8" s="137"/>
      <c r="J8" s="137"/>
      <c r="K8" s="137"/>
    </row>
    <row r="9" spans="1:11" ht="77.25" customHeight="1" x14ac:dyDescent="0.2">
      <c r="A9" s="179" t="s">
        <v>24</v>
      </c>
      <c r="B9" s="183" t="s">
        <v>23</v>
      </c>
      <c r="C9" s="181" t="s">
        <v>225</v>
      </c>
      <c r="D9" s="179" t="s">
        <v>10</v>
      </c>
      <c r="E9" s="180" t="s">
        <v>216</v>
      </c>
      <c r="F9" s="4"/>
    </row>
    <row r="10" spans="1:11" ht="105" customHeight="1" x14ac:dyDescent="0.2">
      <c r="A10" s="175" t="s">
        <v>86</v>
      </c>
      <c r="B10" s="176" t="s">
        <v>26</v>
      </c>
      <c r="C10" s="177" t="s">
        <v>34</v>
      </c>
      <c r="D10" s="178" t="s">
        <v>58</v>
      </c>
      <c r="E10" s="178" t="s">
        <v>215</v>
      </c>
      <c r="F10" s="4"/>
    </row>
    <row r="11" spans="1:11" ht="93" customHeight="1" x14ac:dyDescent="0.2">
      <c r="A11" s="179" t="s">
        <v>167</v>
      </c>
      <c r="B11" s="183" t="s">
        <v>168</v>
      </c>
      <c r="C11" s="181" t="s">
        <v>226</v>
      </c>
      <c r="D11" s="180" t="s">
        <v>169</v>
      </c>
      <c r="E11" s="180" t="s">
        <v>242</v>
      </c>
      <c r="F11" s="4"/>
    </row>
    <row r="12" spans="1:11" ht="71.25" customHeight="1" x14ac:dyDescent="0.2">
      <c r="A12" s="175" t="s">
        <v>88</v>
      </c>
      <c r="B12" s="176" t="s">
        <v>19</v>
      </c>
      <c r="C12" s="177" t="s">
        <v>36</v>
      </c>
      <c r="D12" s="175" t="s">
        <v>27</v>
      </c>
      <c r="E12" s="178" t="s">
        <v>243</v>
      </c>
      <c r="F12" s="4"/>
    </row>
    <row r="13" spans="1:11" ht="31.5" x14ac:dyDescent="0.2">
      <c r="A13" s="170" t="s">
        <v>269</v>
      </c>
      <c r="B13" s="171" t="s">
        <v>270</v>
      </c>
      <c r="C13" s="180">
        <v>2.0000000000000002E-5</v>
      </c>
      <c r="D13" s="180" t="s">
        <v>12</v>
      </c>
      <c r="E13" s="180" t="s">
        <v>271</v>
      </c>
      <c r="F13" s="4"/>
    </row>
    <row r="14" spans="1:11" ht="136.5" customHeight="1" x14ac:dyDescent="0.2">
      <c r="A14" s="175" t="s">
        <v>117</v>
      </c>
      <c r="B14" s="176" t="s">
        <v>30</v>
      </c>
      <c r="C14" s="184" t="s">
        <v>166</v>
      </c>
      <c r="D14" s="175" t="s">
        <v>12</v>
      </c>
      <c r="E14" s="178" t="s">
        <v>172</v>
      </c>
      <c r="F14" s="4"/>
    </row>
    <row r="15" spans="1:11" ht="199.5" customHeight="1" x14ac:dyDescent="0.2">
      <c r="A15" s="179" t="s">
        <v>118</v>
      </c>
      <c r="B15" s="183" t="s">
        <v>173</v>
      </c>
      <c r="C15" s="181" t="s">
        <v>227</v>
      </c>
      <c r="D15" s="179" t="s">
        <v>65</v>
      </c>
      <c r="E15" s="180" t="s">
        <v>244</v>
      </c>
      <c r="F15" s="4"/>
    </row>
    <row r="16" spans="1:11" ht="45.75" customHeight="1" x14ac:dyDescent="0.2">
      <c r="A16" s="175" t="s">
        <v>119</v>
      </c>
      <c r="B16" s="176" t="s">
        <v>47</v>
      </c>
      <c r="C16" s="177" t="s">
        <v>36</v>
      </c>
      <c r="D16" s="175" t="s">
        <v>46</v>
      </c>
      <c r="E16" s="178" t="s">
        <v>218</v>
      </c>
      <c r="F16" s="4"/>
    </row>
    <row r="17" spans="1:8" ht="256.5" customHeight="1" x14ac:dyDescent="0.2">
      <c r="A17" s="179" t="s">
        <v>120</v>
      </c>
      <c r="B17" s="183" t="s">
        <v>49</v>
      </c>
      <c r="C17" s="181" t="s">
        <v>34</v>
      </c>
      <c r="D17" s="179" t="s">
        <v>112</v>
      </c>
      <c r="E17" s="180" t="s">
        <v>275</v>
      </c>
      <c r="F17" s="4"/>
    </row>
    <row r="18" spans="1:8" ht="145.5" customHeight="1" x14ac:dyDescent="0.2">
      <c r="A18" s="175" t="s">
        <v>113</v>
      </c>
      <c r="B18" s="176" t="s">
        <v>121</v>
      </c>
      <c r="C18" s="177" t="s">
        <v>219</v>
      </c>
      <c r="D18" s="175" t="s">
        <v>123</v>
      </c>
      <c r="E18" s="178" t="s">
        <v>228</v>
      </c>
      <c r="F18" s="4"/>
    </row>
    <row r="19" spans="1:8" ht="129" customHeight="1" x14ac:dyDescent="0.2">
      <c r="A19" s="179" t="s">
        <v>87</v>
      </c>
      <c r="B19" s="183" t="s">
        <v>74</v>
      </c>
      <c r="C19" s="181" t="s">
        <v>220</v>
      </c>
      <c r="D19" s="180" t="s">
        <v>90</v>
      </c>
      <c r="E19" s="180" t="s">
        <v>245</v>
      </c>
      <c r="F19" s="4"/>
    </row>
    <row r="20" spans="1:8" ht="124.5" customHeight="1" x14ac:dyDescent="0.2">
      <c r="A20" s="178" t="s">
        <v>258</v>
      </c>
      <c r="B20" s="176" t="s">
        <v>25</v>
      </c>
      <c r="C20" s="177" t="s">
        <v>34</v>
      </c>
      <c r="D20" s="178" t="s">
        <v>126</v>
      </c>
      <c r="E20" s="185" t="s">
        <v>259</v>
      </c>
      <c r="F20" s="4"/>
    </row>
    <row r="21" spans="1:8" ht="117" customHeight="1" x14ac:dyDescent="0.2">
      <c r="A21" s="179" t="s">
        <v>92</v>
      </c>
      <c r="B21" s="183" t="s">
        <v>15</v>
      </c>
      <c r="C21" s="181" t="s">
        <v>36</v>
      </c>
      <c r="D21" s="179" t="s">
        <v>91</v>
      </c>
      <c r="E21" s="180" t="s">
        <v>246</v>
      </c>
      <c r="F21" s="4"/>
    </row>
    <row r="22" spans="1:8" ht="32.25" customHeight="1" x14ac:dyDescent="0.2">
      <c r="A22" s="175" t="s">
        <v>21</v>
      </c>
      <c r="B22" s="176" t="s">
        <v>20</v>
      </c>
      <c r="C22" s="177" t="s">
        <v>57</v>
      </c>
      <c r="D22" s="175" t="s">
        <v>39</v>
      </c>
      <c r="E22" s="178" t="s">
        <v>221</v>
      </c>
      <c r="F22" s="4"/>
    </row>
    <row r="23" spans="1:8" ht="74.25" customHeight="1" x14ac:dyDescent="0.2">
      <c r="A23" s="179" t="s">
        <v>127</v>
      </c>
      <c r="B23" s="183" t="s">
        <v>38</v>
      </c>
      <c r="C23" s="183">
        <v>5400</v>
      </c>
      <c r="D23" s="179" t="s">
        <v>37</v>
      </c>
      <c r="E23" s="180" t="s">
        <v>312</v>
      </c>
      <c r="F23" s="4"/>
    </row>
    <row r="24" spans="1:8" ht="173.25" customHeight="1" x14ac:dyDescent="0.2">
      <c r="A24" s="175" t="s">
        <v>128</v>
      </c>
      <c r="B24" s="176" t="s">
        <v>174</v>
      </c>
      <c r="C24" s="176">
        <v>5.5000000000000003E-7</v>
      </c>
      <c r="D24" s="175" t="s">
        <v>60</v>
      </c>
      <c r="E24" s="178" t="s">
        <v>313</v>
      </c>
      <c r="F24" s="4"/>
    </row>
    <row r="25" spans="1:8" ht="123.75" customHeight="1" x14ac:dyDescent="0.2">
      <c r="A25" s="179" t="s">
        <v>129</v>
      </c>
      <c r="B25" s="183" t="s">
        <v>125</v>
      </c>
      <c r="C25" s="181" t="s">
        <v>122</v>
      </c>
      <c r="D25" s="179" t="s">
        <v>124</v>
      </c>
      <c r="E25" s="180" t="s">
        <v>263</v>
      </c>
      <c r="F25" s="4"/>
    </row>
    <row r="26" spans="1:8" ht="43.5" customHeight="1" x14ac:dyDescent="0.2">
      <c r="A26" s="175" t="s">
        <v>18</v>
      </c>
      <c r="B26" s="176" t="s">
        <v>11</v>
      </c>
      <c r="C26" s="177" t="s">
        <v>57</v>
      </c>
      <c r="D26" s="175" t="s">
        <v>39</v>
      </c>
      <c r="E26" s="178" t="s">
        <v>222</v>
      </c>
      <c r="F26" s="4"/>
    </row>
    <row r="27" spans="1:8" ht="120.75" customHeight="1" x14ac:dyDescent="0.2">
      <c r="A27" s="183" t="s">
        <v>132</v>
      </c>
      <c r="B27" s="180" t="s">
        <v>101</v>
      </c>
      <c r="C27" s="179">
        <v>5</v>
      </c>
      <c r="D27" s="179" t="s">
        <v>13</v>
      </c>
      <c r="E27" s="180" t="s">
        <v>264</v>
      </c>
      <c r="F27" s="4"/>
    </row>
    <row r="28" spans="1:8" ht="57.75" customHeight="1" x14ac:dyDescent="0.2">
      <c r="A28" s="186" t="s">
        <v>130</v>
      </c>
      <c r="B28" s="187" t="s">
        <v>31</v>
      </c>
      <c r="C28" s="188">
        <v>15</v>
      </c>
      <c r="D28" s="186" t="s">
        <v>131</v>
      </c>
      <c r="E28" s="189" t="s">
        <v>223</v>
      </c>
      <c r="F28" s="4"/>
    </row>
    <row r="29" spans="1:8" ht="65.25" customHeight="1" thickBot="1" x14ac:dyDescent="0.25">
      <c r="A29" s="190" t="s">
        <v>272</v>
      </c>
      <c r="B29" s="191" t="s">
        <v>273</v>
      </c>
      <c r="C29" s="191" t="s">
        <v>36</v>
      </c>
      <c r="D29" s="191" t="s">
        <v>274</v>
      </c>
      <c r="E29" s="191" t="s">
        <v>276</v>
      </c>
      <c r="F29" s="4"/>
      <c r="H29" s="138"/>
    </row>
    <row r="30" spans="1:8" x14ac:dyDescent="0.2">
      <c r="A30" s="4"/>
      <c r="B30" s="4"/>
      <c r="C30" s="4"/>
      <c r="D30" s="4"/>
      <c r="E30" s="4"/>
      <c r="F30" s="4"/>
    </row>
    <row r="31" spans="1:8" s="7" customFormat="1" x14ac:dyDescent="0.2"/>
    <row r="32" spans="1:8" s="7" customFormat="1" x14ac:dyDescent="0.2"/>
    <row r="33" spans="2:3" s="7" customFormat="1" x14ac:dyDescent="0.2"/>
    <row r="34" spans="2:3" s="7" customFormat="1" x14ac:dyDescent="0.2"/>
    <row r="35" spans="2:3" s="7" customFormat="1" x14ac:dyDescent="0.2"/>
    <row r="36" spans="2:3" s="7" customFormat="1" x14ac:dyDescent="0.2"/>
    <row r="37" spans="2:3" s="7" customFormat="1" x14ac:dyDescent="0.2">
      <c r="B37" s="133"/>
      <c r="C37" s="133"/>
    </row>
    <row r="38" spans="2:3" s="7" customFormat="1" x14ac:dyDescent="0.2"/>
    <row r="39" spans="2:3" s="7" customFormat="1" x14ac:dyDescent="0.2"/>
    <row r="40" spans="2:3" s="7" customFormat="1" x14ac:dyDescent="0.2"/>
    <row r="41" spans="2:3" s="7" customFormat="1" x14ac:dyDescent="0.2"/>
    <row r="42" spans="2:3" s="7" customFormat="1" x14ac:dyDescent="0.2"/>
  </sheetData>
  <sheetProtection sheet="1" objects="1" scenarios="1"/>
  <mergeCells count="2">
    <mergeCell ref="A1:E1"/>
    <mergeCell ref="A3:E3"/>
  </mergeCells>
  <pageMargins left="0.70866141732283472" right="0.70866141732283472" top="0.78740157480314965" bottom="0.78740157480314965" header="0.31496062992125984" footer="0.31496062992125984"/>
  <pageSetup paperSize="9" scale="65" fitToHeight="3"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BfR</vt:lpstr>
      <vt:lpstr>Document History</vt:lpstr>
      <vt:lpstr>Read me</vt:lpstr>
      <vt:lpstr>Calc1_Surface treatment</vt:lpstr>
      <vt:lpstr>Calc2_Dishwashing</vt:lpstr>
      <vt:lpstr>Calc3_Airspace treatment</vt:lpstr>
      <vt:lpstr>Calc4_Drinking water disinf</vt:lpstr>
      <vt:lpstr>Calc5_Water containers</vt:lpstr>
      <vt:lpstr>Overview Parameters</vt:lpstr>
      <vt:lpstr>Examples</vt:lpstr>
      <vt:lpstr>BfR!Druckbereich</vt:lpstr>
      <vt:lpstr>'Calc1_Surface treatment'!Druckbereich</vt:lpstr>
      <vt:lpstr>Calc2_Dishwashing!Druckbereich</vt:lpstr>
      <vt:lpstr>'Calc3_Airspace treatment'!Druckbereich</vt:lpstr>
      <vt:lpstr>'Calc4_Drinking water disinf'!Druckbereich</vt:lpstr>
      <vt:lpstr>'Calc5_Water containers'!Druckbereich</vt:lpstr>
      <vt:lpstr>'Document History'!Druckbereich</vt:lpstr>
      <vt:lpstr>Examples!Druckbereich</vt:lpstr>
      <vt:lpstr>'Overview Parameters'!Druckbereich</vt:lpstr>
      <vt:lpstr>'Read me'!Druckbereich</vt:lpstr>
    </vt:vector>
  </TitlesOfParts>
  <Company>Bundesinstitut fuer Risikobewertung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Frau Dr. Kathrin Gottlob</dc:creator>
  <cp:lastModifiedBy>Herr Marko Postranecky</cp:lastModifiedBy>
  <cp:lastPrinted>2018-02-08T13:57:55Z</cp:lastPrinted>
  <dcterms:created xsi:type="dcterms:W3CDTF">2015-03-30T06:36:05Z</dcterms:created>
  <dcterms:modified xsi:type="dcterms:W3CDTF">2023-07-31T09:16:12Z</dcterms:modified>
</cp:coreProperties>
</file>